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ERVER1\public\08調査局\会計年度\"/>
    </mc:Choice>
  </mc:AlternateContent>
  <bookViews>
    <workbookView xWindow="600" yWindow="30" windowWidth="19395" windowHeight="8055"/>
  </bookViews>
  <sheets>
    <sheet name="(記入例)行政職" sheetId="17" r:id="rId1"/>
    <sheet name="行政職給料表" sheetId="14" r:id="rId2"/>
    <sheet name="保育士給料表" sheetId="15" r:id="rId3"/>
    <sheet name="技能労務職給料表" sheetId="16" r:id="rId4"/>
  </sheets>
  <definedNames>
    <definedName name="_xlnm.Print_Area" localSheetId="0">'(記入例)行政職'!$A$1:$R$57</definedName>
    <definedName name="_xlnm.Print_Area" localSheetId="3">技能労務職給料表!$A$1:$R$53</definedName>
    <definedName name="_xlnm.Print_Area" localSheetId="1">行政職給料表!$A$1:$R$57</definedName>
    <definedName name="_xlnm.Print_Area" localSheetId="2">保育士給料表!$A$1:$R$57</definedName>
  </definedNames>
  <calcPr calcId="152511"/>
</workbook>
</file>

<file path=xl/calcChain.xml><?xml version="1.0" encoding="utf-8"?>
<calcChain xmlns="http://schemas.openxmlformats.org/spreadsheetml/2006/main">
  <c r="AF7" i="16" l="1"/>
  <c r="AE8" i="16"/>
  <c r="AE95" i="17" l="1"/>
  <c r="AF95" i="17" s="1"/>
  <c r="AE94" i="17"/>
  <c r="AF94" i="17" s="1"/>
  <c r="AE93" i="17"/>
  <c r="AF93" i="17" s="1"/>
  <c r="AE92" i="17"/>
  <c r="AF92" i="17" s="1"/>
  <c r="AE91" i="17"/>
  <c r="AF91" i="17" s="1"/>
  <c r="AE90" i="17"/>
  <c r="AF90" i="17" s="1"/>
  <c r="AE89" i="17"/>
  <c r="AF89" i="17" s="1"/>
  <c r="AE88" i="17"/>
  <c r="AF88" i="17" s="1"/>
  <c r="AE87" i="17"/>
  <c r="AF87" i="17" s="1"/>
  <c r="AE86" i="17"/>
  <c r="AF86" i="17" s="1"/>
  <c r="AE85" i="17"/>
  <c r="AF85" i="17" s="1"/>
  <c r="AE84" i="17"/>
  <c r="AF84" i="17" s="1"/>
  <c r="AH83" i="17"/>
  <c r="AI83" i="17" s="1"/>
  <c r="AE83" i="17"/>
  <c r="AF83" i="17" s="1"/>
  <c r="AH82" i="17"/>
  <c r="AI82" i="17" s="1"/>
  <c r="AE82" i="17"/>
  <c r="AF82" i="17" s="1"/>
  <c r="AI81" i="17"/>
  <c r="AH81" i="17"/>
  <c r="AE81" i="17"/>
  <c r="AF81" i="17" s="1"/>
  <c r="AH80" i="17"/>
  <c r="AI80" i="17" s="1"/>
  <c r="AE80" i="17"/>
  <c r="AF80" i="17" s="1"/>
  <c r="AH79" i="17"/>
  <c r="AI79" i="17" s="1"/>
  <c r="AE79" i="17"/>
  <c r="AF79" i="17" s="1"/>
  <c r="AH78" i="17"/>
  <c r="AI78" i="17" s="1"/>
  <c r="AE78" i="17"/>
  <c r="AF78" i="17" s="1"/>
  <c r="AI77" i="17"/>
  <c r="AH77" i="17"/>
  <c r="AE77" i="17"/>
  <c r="AF77" i="17" s="1"/>
  <c r="AH76" i="17"/>
  <c r="AI76" i="17" s="1"/>
  <c r="AE76" i="17"/>
  <c r="AF76" i="17" s="1"/>
  <c r="AH75" i="17"/>
  <c r="AI75" i="17" s="1"/>
  <c r="AE75" i="17"/>
  <c r="AF75" i="17" s="1"/>
  <c r="AH74" i="17"/>
  <c r="AI74" i="17" s="1"/>
  <c r="AE74" i="17"/>
  <c r="AF74" i="17" s="1"/>
  <c r="AI73" i="17"/>
  <c r="AH73" i="17"/>
  <c r="AE73" i="17"/>
  <c r="AF73" i="17" s="1"/>
  <c r="AH72" i="17"/>
  <c r="AI72" i="17" s="1"/>
  <c r="AE72" i="17"/>
  <c r="AF72" i="17" s="1"/>
  <c r="AH71" i="17"/>
  <c r="AI71" i="17" s="1"/>
  <c r="AE71" i="17"/>
  <c r="AF71" i="17" s="1"/>
  <c r="AH70" i="17"/>
  <c r="AI70" i="17" s="1"/>
  <c r="AE70" i="17"/>
  <c r="AF70" i="17" s="1"/>
  <c r="AI69" i="17"/>
  <c r="AH69" i="17"/>
  <c r="AE69" i="17"/>
  <c r="AF69" i="17" s="1"/>
  <c r="AH68" i="17"/>
  <c r="AI68" i="17" s="1"/>
  <c r="AE68" i="17"/>
  <c r="AF68" i="17" s="1"/>
  <c r="AH67" i="17"/>
  <c r="AI67" i="17" s="1"/>
  <c r="AE67" i="17"/>
  <c r="AF67" i="17" s="1"/>
  <c r="AH66" i="17"/>
  <c r="AI66" i="17" s="1"/>
  <c r="AE66" i="17"/>
  <c r="AF66" i="17" s="1"/>
  <c r="AI65" i="17"/>
  <c r="AH65" i="17"/>
  <c r="AE65" i="17"/>
  <c r="AF65" i="17" s="1"/>
  <c r="AH64" i="17"/>
  <c r="AI64" i="17" s="1"/>
  <c r="AE64" i="17"/>
  <c r="AF64" i="17" s="1"/>
  <c r="AH63" i="17"/>
  <c r="AI63" i="17" s="1"/>
  <c r="AE63" i="17"/>
  <c r="AF63" i="17" s="1"/>
  <c r="AH62" i="17"/>
  <c r="AI62" i="17" s="1"/>
  <c r="AE62" i="17"/>
  <c r="AF62" i="17" s="1"/>
  <c r="AI61" i="17"/>
  <c r="AH61" i="17"/>
  <c r="AE61" i="17"/>
  <c r="AF61" i="17" s="1"/>
  <c r="AH60" i="17"/>
  <c r="AI60" i="17" s="1"/>
  <c r="AE60" i="17"/>
  <c r="AF60" i="17" s="1"/>
  <c r="AH59" i="17"/>
  <c r="AI59" i="17" s="1"/>
  <c r="AE59" i="17"/>
  <c r="AF59" i="17" s="1"/>
  <c r="AH58" i="17"/>
  <c r="AI58" i="17" s="1"/>
  <c r="AE58" i="17"/>
  <c r="AF58" i="17" s="1"/>
  <c r="AI57" i="17"/>
  <c r="AH57" i="17"/>
  <c r="AE57" i="17"/>
  <c r="AF57" i="17" s="1"/>
  <c r="AH56" i="17"/>
  <c r="AI56" i="17" s="1"/>
  <c r="AE56" i="17"/>
  <c r="AF56" i="17" s="1"/>
  <c r="AH55" i="17"/>
  <c r="AI55" i="17" s="1"/>
  <c r="AE55" i="17"/>
  <c r="AF55" i="17" s="1"/>
  <c r="AH54" i="17"/>
  <c r="AI54" i="17" s="1"/>
  <c r="AE54" i="17"/>
  <c r="AF54" i="17" s="1"/>
  <c r="AH53" i="17"/>
  <c r="AI53" i="17" s="1"/>
  <c r="AE53" i="17"/>
  <c r="AF53" i="17" s="1"/>
  <c r="AH52" i="17"/>
  <c r="AI52" i="17" s="1"/>
  <c r="AF52" i="17"/>
  <c r="AE52" i="17"/>
  <c r="AH51" i="17"/>
  <c r="AI51" i="17" s="1"/>
  <c r="AF51" i="17"/>
  <c r="AE51" i="17"/>
  <c r="AH50" i="17"/>
  <c r="AI50" i="17" s="1"/>
  <c r="AE50" i="17"/>
  <c r="AF50" i="17" s="1"/>
  <c r="AH49" i="17"/>
  <c r="AI49" i="17" s="1"/>
  <c r="AE49" i="17"/>
  <c r="AF49" i="17" s="1"/>
  <c r="AH48" i="17"/>
  <c r="AI48" i="17" s="1"/>
  <c r="AE48" i="17"/>
  <c r="AF48" i="17" s="1"/>
  <c r="AH47" i="17"/>
  <c r="AI47" i="17" s="1"/>
  <c r="AE47" i="17"/>
  <c r="AF47" i="17" s="1"/>
  <c r="AH46" i="17"/>
  <c r="AI46" i="17" s="1"/>
  <c r="AE46" i="17"/>
  <c r="AF46" i="17" s="1"/>
  <c r="AH45" i="17"/>
  <c r="AI45" i="17" s="1"/>
  <c r="AE45" i="17"/>
  <c r="AF45" i="17" s="1"/>
  <c r="AH44" i="17"/>
  <c r="AI44" i="17" s="1"/>
  <c r="AE44" i="17"/>
  <c r="AF44" i="17" s="1"/>
  <c r="AI43" i="17"/>
  <c r="AH43" i="17"/>
  <c r="AE43" i="17"/>
  <c r="AF43" i="17" s="1"/>
  <c r="O43" i="17"/>
  <c r="J48" i="17" s="1"/>
  <c r="AI42" i="17"/>
  <c r="AH42" i="17"/>
  <c r="AE42" i="17"/>
  <c r="AF42" i="17" s="1"/>
  <c r="AH41" i="17"/>
  <c r="AI41" i="17" s="1"/>
  <c r="AE41" i="17"/>
  <c r="AF41" i="17" s="1"/>
  <c r="AH40" i="17"/>
  <c r="AI40" i="17" s="1"/>
  <c r="AE40" i="17"/>
  <c r="AF40" i="17" s="1"/>
  <c r="AH39" i="17"/>
  <c r="AI39" i="17" s="1"/>
  <c r="AE39" i="17"/>
  <c r="AF39" i="17" s="1"/>
  <c r="AI38" i="17"/>
  <c r="AH38" i="17"/>
  <c r="AE38" i="17"/>
  <c r="AF38" i="17" s="1"/>
  <c r="AH37" i="17"/>
  <c r="AI37" i="17" s="1"/>
  <c r="AE37" i="17"/>
  <c r="AF37" i="17" s="1"/>
  <c r="AH36" i="17"/>
  <c r="AI36" i="17" s="1"/>
  <c r="AE36" i="17"/>
  <c r="AF36" i="17" s="1"/>
  <c r="O36" i="17"/>
  <c r="Q36" i="17" s="1"/>
  <c r="AH35" i="17"/>
  <c r="AI35" i="17" s="1"/>
  <c r="AE35" i="17"/>
  <c r="AF35" i="17" s="1"/>
  <c r="O35" i="17"/>
  <c r="Q35" i="17" s="1"/>
  <c r="AH34" i="17"/>
  <c r="AI34" i="17" s="1"/>
  <c r="AF34" i="17"/>
  <c r="AE34" i="17"/>
  <c r="O34" i="17"/>
  <c r="Q34" i="17" s="1"/>
  <c r="AH33" i="17"/>
  <c r="AI33" i="17" s="1"/>
  <c r="AE33" i="17"/>
  <c r="AF33" i="17" s="1"/>
  <c r="Q33" i="17"/>
  <c r="O33" i="17"/>
  <c r="AH32" i="17"/>
  <c r="AI32" i="17" s="1"/>
  <c r="AE32" i="17"/>
  <c r="AF32" i="17" s="1"/>
  <c r="O32" i="17"/>
  <c r="Q32" i="17" s="1"/>
  <c r="AI31" i="17"/>
  <c r="AH31" i="17"/>
  <c r="AE31" i="17"/>
  <c r="AF31" i="17" s="1"/>
  <c r="O31" i="17"/>
  <c r="Q31" i="17" s="1"/>
  <c r="AH30" i="17"/>
  <c r="AI30" i="17" s="1"/>
  <c r="AE30" i="17"/>
  <c r="AF30" i="17" s="1"/>
  <c r="O30" i="17"/>
  <c r="Q30" i="17" s="1"/>
  <c r="AH29" i="17"/>
  <c r="AI29" i="17" s="1"/>
  <c r="AE29" i="17"/>
  <c r="AF29" i="17" s="1"/>
  <c r="Q29" i="17"/>
  <c r="O29" i="17"/>
  <c r="AH28" i="17"/>
  <c r="AI28" i="17" s="1"/>
  <c r="AE28" i="17"/>
  <c r="AF28" i="17" s="1"/>
  <c r="O28" i="17"/>
  <c r="Q28" i="17" s="1"/>
  <c r="AI27" i="17"/>
  <c r="AH27" i="17"/>
  <c r="AE27" i="17"/>
  <c r="AF27" i="17" s="1"/>
  <c r="O27" i="17"/>
  <c r="Q27" i="17" s="1"/>
  <c r="AH26" i="17"/>
  <c r="AI26" i="17" s="1"/>
  <c r="AE26" i="17"/>
  <c r="AF26" i="17" s="1"/>
  <c r="O26" i="17"/>
  <c r="Q26" i="17" s="1"/>
  <c r="AH25" i="17"/>
  <c r="AI25" i="17" s="1"/>
  <c r="AE25" i="17"/>
  <c r="AF25" i="17" s="1"/>
  <c r="O25" i="17"/>
  <c r="Q25" i="17" s="1"/>
  <c r="AH24" i="17"/>
  <c r="AI24" i="17" s="1"/>
  <c r="AF24" i="17"/>
  <c r="AE24" i="17"/>
  <c r="AH23" i="17"/>
  <c r="AI23" i="17" s="1"/>
  <c r="AE23" i="17"/>
  <c r="AF23" i="17" s="1"/>
  <c r="AH22" i="17"/>
  <c r="AI22" i="17" s="1"/>
  <c r="AE22" i="17"/>
  <c r="AF22" i="17" s="1"/>
  <c r="AH21" i="17"/>
  <c r="AI21" i="17" s="1"/>
  <c r="AE21" i="17"/>
  <c r="AF21" i="17" s="1"/>
  <c r="AH20" i="17"/>
  <c r="AI20" i="17" s="1"/>
  <c r="AE20" i="17"/>
  <c r="AF20" i="17" s="1"/>
  <c r="AH19" i="17"/>
  <c r="AI19" i="17" s="1"/>
  <c r="AE19" i="17"/>
  <c r="AF19" i="17" s="1"/>
  <c r="AH18" i="17"/>
  <c r="AI18" i="17" s="1"/>
  <c r="AF18" i="17"/>
  <c r="AE18" i="17"/>
  <c r="AH17" i="17"/>
  <c r="AI17" i="17" s="1"/>
  <c r="AE17" i="17"/>
  <c r="AF17" i="17" s="1"/>
  <c r="AH16" i="17"/>
  <c r="AI16" i="17" s="1"/>
  <c r="AF16" i="17"/>
  <c r="AE16" i="17"/>
  <c r="AH15" i="17"/>
  <c r="AI15" i="17" s="1"/>
  <c r="AE15" i="17"/>
  <c r="AF15" i="17" s="1"/>
  <c r="AH14" i="17"/>
  <c r="AI14" i="17" s="1"/>
  <c r="AE14" i="17"/>
  <c r="AF14" i="17" s="1"/>
  <c r="AH13" i="17"/>
  <c r="AI13" i="17" s="1"/>
  <c r="AE13" i="17"/>
  <c r="AF13" i="17" s="1"/>
  <c r="AH12" i="17"/>
  <c r="AI12" i="17" s="1"/>
  <c r="AE12" i="17"/>
  <c r="AF12" i="17" s="1"/>
  <c r="AH11" i="17"/>
  <c r="AI11" i="17" s="1"/>
  <c r="AE11" i="17"/>
  <c r="AF11" i="17" s="1"/>
  <c r="AH10" i="17"/>
  <c r="AI10" i="17" s="1"/>
  <c r="AF10" i="17"/>
  <c r="AE10" i="17"/>
  <c r="AH9" i="17"/>
  <c r="AI9" i="17" s="1"/>
  <c r="AE9" i="17"/>
  <c r="AF9" i="17" s="1"/>
  <c r="F9" i="17"/>
  <c r="AH8" i="17"/>
  <c r="AI8" i="17" s="1"/>
  <c r="AE8" i="17"/>
  <c r="AF8" i="17" s="1"/>
  <c r="F8" i="17"/>
  <c r="B48" i="17" s="1"/>
  <c r="D8" i="17"/>
  <c r="D9" i="17" s="1"/>
  <c r="AI7" i="17"/>
  <c r="AH7" i="17"/>
  <c r="AE7" i="17"/>
  <c r="AF7" i="17" s="1"/>
  <c r="K9" i="17" l="1"/>
  <c r="O9" i="17" s="1"/>
  <c r="N48" i="17"/>
  <c r="H38" i="17"/>
  <c r="O38" i="17" s="1"/>
  <c r="F48" i="17" s="1"/>
  <c r="P48" i="17" s="1"/>
  <c r="K8" i="17"/>
  <c r="O8" i="17" s="1"/>
  <c r="D8" i="14"/>
  <c r="F8" i="14"/>
  <c r="F9" i="14"/>
  <c r="AF8" i="16"/>
  <c r="AE9" i="16"/>
  <c r="AF9" i="16" s="1"/>
  <c r="AE10" i="16"/>
  <c r="AF10" i="16" s="1"/>
  <c r="AE11" i="16"/>
  <c r="AF11" i="16" s="1"/>
  <c r="AE12" i="16"/>
  <c r="AF12" i="16" s="1"/>
  <c r="AE13" i="16"/>
  <c r="AF13" i="16" s="1"/>
  <c r="AE14" i="16"/>
  <c r="AF14" i="16" s="1"/>
  <c r="AE15" i="16"/>
  <c r="AF15" i="16" s="1"/>
  <c r="AE16" i="16"/>
  <c r="AF16" i="16" s="1"/>
  <c r="AE17" i="16"/>
  <c r="AF17" i="16" s="1"/>
  <c r="AE18" i="16"/>
  <c r="AF18" i="16" s="1"/>
  <c r="AE19" i="16"/>
  <c r="AF19" i="16" s="1"/>
  <c r="AE20" i="16"/>
  <c r="AF20" i="16" s="1"/>
  <c r="AE21" i="16"/>
  <c r="AF21" i="16" s="1"/>
  <c r="AE22" i="16"/>
  <c r="AF22" i="16" s="1"/>
  <c r="AE23" i="16"/>
  <c r="AF23" i="16" s="1"/>
  <c r="AE24" i="16"/>
  <c r="AF24" i="16" s="1"/>
  <c r="AE25" i="16"/>
  <c r="AF25" i="16" s="1"/>
  <c r="AE26" i="16"/>
  <c r="AF26" i="16" s="1"/>
  <c r="AE27" i="16"/>
  <c r="AF27" i="16" s="1"/>
  <c r="AE28" i="16"/>
  <c r="AF28" i="16" s="1"/>
  <c r="AE29" i="16"/>
  <c r="AF29" i="16" s="1"/>
  <c r="AE30" i="16"/>
  <c r="AF30" i="16" s="1"/>
  <c r="AE31" i="16"/>
  <c r="AF31" i="16" s="1"/>
  <c r="AE32" i="16"/>
  <c r="AF32" i="16" s="1"/>
  <c r="AE33" i="16"/>
  <c r="AF33" i="16" s="1"/>
  <c r="AE34" i="16"/>
  <c r="AF34" i="16" s="1"/>
  <c r="AE35" i="16"/>
  <c r="AF35" i="16" s="1"/>
  <c r="AE36" i="16"/>
  <c r="AF36" i="16" s="1"/>
  <c r="AE37" i="16"/>
  <c r="AF37" i="16"/>
  <c r="AE38" i="16"/>
  <c r="AF38" i="16" s="1"/>
  <c r="AE39" i="16"/>
  <c r="AF39" i="16" s="1"/>
  <c r="AE40" i="16"/>
  <c r="AF40" i="16" s="1"/>
  <c r="AE41" i="16"/>
  <c r="AF41" i="16" s="1"/>
  <c r="AE42" i="16"/>
  <c r="AF42" i="16" s="1"/>
  <c r="AE43" i="16"/>
  <c r="AF43" i="16" s="1"/>
  <c r="AE44" i="16"/>
  <c r="AF44" i="16" s="1"/>
  <c r="AE45" i="16"/>
  <c r="AF45" i="16" s="1"/>
  <c r="AE46" i="16"/>
  <c r="AF46" i="16" s="1"/>
  <c r="AE47" i="16"/>
  <c r="AF47" i="16" s="1"/>
  <c r="AE48" i="16"/>
  <c r="AF48" i="16" s="1"/>
  <c r="AE49" i="16"/>
  <c r="AF49" i="16" s="1"/>
  <c r="AE50" i="16"/>
  <c r="AF50" i="16" s="1"/>
  <c r="AE51" i="16"/>
  <c r="AF51" i="16" s="1"/>
  <c r="AE52" i="16"/>
  <c r="AF52" i="16" s="1"/>
  <c r="AE53" i="16"/>
  <c r="AF53" i="16" s="1"/>
  <c r="AE54" i="16"/>
  <c r="AF54" i="16" s="1"/>
  <c r="AE55" i="16"/>
  <c r="AF55" i="16"/>
  <c r="AE56" i="16"/>
  <c r="AF56" i="16" s="1"/>
  <c r="AE57" i="16"/>
  <c r="AF57" i="16" s="1"/>
  <c r="AE58" i="16"/>
  <c r="AF58" i="16" s="1"/>
  <c r="AE59" i="16"/>
  <c r="AF59" i="16" s="1"/>
  <c r="AE60" i="16"/>
  <c r="AF60" i="16" s="1"/>
  <c r="AE61" i="16"/>
  <c r="AF61" i="16" s="1"/>
  <c r="AE62" i="16"/>
  <c r="AF62" i="16" s="1"/>
  <c r="AE63" i="16"/>
  <c r="AF63" i="16" s="1"/>
  <c r="AE64" i="16"/>
  <c r="AF64" i="16" s="1"/>
  <c r="AE65" i="16"/>
  <c r="AF65" i="16" s="1"/>
  <c r="AE66" i="16"/>
  <c r="AF66" i="16" s="1"/>
  <c r="AE67" i="16"/>
  <c r="AF67" i="16" s="1"/>
  <c r="AE68" i="16"/>
  <c r="AF68" i="16" s="1"/>
  <c r="AE69" i="16"/>
  <c r="AF69" i="16" s="1"/>
  <c r="AE70" i="16"/>
  <c r="AF70" i="16" s="1"/>
  <c r="AE71" i="16"/>
  <c r="AF71" i="16" s="1"/>
  <c r="AE72" i="16"/>
  <c r="AF72" i="16" s="1"/>
  <c r="AE73" i="16"/>
  <c r="AF73" i="16" s="1"/>
  <c r="AE74" i="16"/>
  <c r="AF74" i="16" s="1"/>
  <c r="AE75" i="16"/>
  <c r="AF75" i="16" s="1"/>
  <c r="AE76" i="16"/>
  <c r="AF76" i="16" s="1"/>
  <c r="AE77" i="16"/>
  <c r="AF77" i="16"/>
  <c r="AE78" i="16"/>
  <c r="AF78" i="16" s="1"/>
  <c r="AE79" i="16"/>
  <c r="AF79" i="16" s="1"/>
  <c r="AE80" i="16"/>
  <c r="AF80" i="16" s="1"/>
  <c r="AE81" i="16"/>
  <c r="AF81" i="16" s="1"/>
  <c r="AE82" i="16"/>
  <c r="AF82" i="16" s="1"/>
  <c r="AE83" i="16"/>
  <c r="AF83" i="16" s="1"/>
  <c r="AE84" i="16"/>
  <c r="AF84" i="16" s="1"/>
  <c r="AE85" i="16"/>
  <c r="AF85" i="16" s="1"/>
  <c r="AE86" i="16"/>
  <c r="AF86" i="16" s="1"/>
  <c r="AE87" i="16"/>
  <c r="AF87" i="16" s="1"/>
  <c r="AE88" i="16"/>
  <c r="AF88" i="16" s="1"/>
  <c r="AE89" i="16"/>
  <c r="AF89" i="16" s="1"/>
  <c r="AE90" i="16"/>
  <c r="AF90" i="16" s="1"/>
  <c r="AE91" i="16"/>
  <c r="AF91" i="16" s="1"/>
  <c r="AE92" i="16"/>
  <c r="AF92" i="16" s="1"/>
  <c r="AE93" i="16"/>
  <c r="AF93" i="16" s="1"/>
  <c r="AE94" i="16"/>
  <c r="AF94" i="16" s="1"/>
  <c r="AE95" i="16"/>
  <c r="AF95" i="16" s="1"/>
  <c r="AE96" i="16"/>
  <c r="AF96" i="16" s="1"/>
  <c r="AE97" i="16"/>
  <c r="AF97" i="16" s="1"/>
  <c r="AE98" i="16"/>
  <c r="AF98" i="16" s="1"/>
  <c r="AE99" i="16"/>
  <c r="AF99" i="16" s="1"/>
  <c r="AE100" i="16"/>
  <c r="AF100" i="16" s="1"/>
  <c r="AE101" i="16"/>
  <c r="AF101" i="16" s="1"/>
  <c r="AE102" i="16"/>
  <c r="AF102" i="16" s="1"/>
  <c r="AE103" i="16"/>
  <c r="AF103" i="16" s="1"/>
  <c r="AE104" i="16"/>
  <c r="AF104" i="16" s="1"/>
  <c r="AE105" i="16"/>
  <c r="AF105" i="16" s="1"/>
  <c r="AE106" i="16"/>
  <c r="AF106" i="16" s="1"/>
  <c r="AE107" i="16"/>
  <c r="AF107" i="16" s="1"/>
  <c r="AE108" i="16"/>
  <c r="AF108" i="16" s="1"/>
  <c r="AE109" i="16"/>
  <c r="AF109" i="16" s="1"/>
  <c r="AE110" i="16"/>
  <c r="AF110" i="16" s="1"/>
  <c r="AE111" i="16"/>
  <c r="AF111" i="16" s="1"/>
  <c r="AE112" i="16"/>
  <c r="AF112" i="16" s="1"/>
  <c r="AE113" i="16"/>
  <c r="AF113" i="16" s="1"/>
  <c r="AE114" i="16"/>
  <c r="AF114" i="16" s="1"/>
  <c r="AE115" i="16"/>
  <c r="AF115" i="16" s="1"/>
  <c r="AE116" i="16"/>
  <c r="AF116" i="16" s="1"/>
  <c r="AE117" i="16"/>
  <c r="AF117" i="16" s="1"/>
  <c r="AE118" i="16"/>
  <c r="AF118" i="16" s="1"/>
  <c r="AE119" i="16"/>
  <c r="AF119" i="16" s="1"/>
  <c r="AE120" i="16"/>
  <c r="AF120" i="16" s="1"/>
  <c r="AE121" i="16"/>
  <c r="AF121" i="16" s="1"/>
  <c r="AE122" i="16"/>
  <c r="AF122" i="16" s="1"/>
  <c r="AE123" i="16"/>
  <c r="AF123" i="16" s="1"/>
  <c r="AE124" i="16"/>
  <c r="AF124" i="16" s="1"/>
  <c r="AE125" i="16"/>
  <c r="AF125" i="16" s="1"/>
  <c r="AE126" i="16"/>
  <c r="AF126" i="16" s="1"/>
  <c r="AE127" i="16"/>
  <c r="AF127" i="16" s="1"/>
  <c r="AE128" i="16"/>
  <c r="AF128" i="16" s="1"/>
  <c r="AE129" i="16"/>
  <c r="AF129" i="16" s="1"/>
  <c r="AE130" i="16"/>
  <c r="AF130" i="16" s="1"/>
  <c r="AE131" i="16"/>
  <c r="AF131" i="16" s="1"/>
  <c r="AE132" i="16"/>
  <c r="AF132" i="16" s="1"/>
  <c r="AE133" i="16"/>
  <c r="AF133" i="16" s="1"/>
  <c r="AE134" i="16"/>
  <c r="AF134" i="16" s="1"/>
  <c r="AE135" i="16"/>
  <c r="AF135" i="16" s="1"/>
  <c r="AE136" i="16"/>
  <c r="AF136" i="16" s="1"/>
  <c r="AE137" i="16"/>
  <c r="AF137" i="16" s="1"/>
  <c r="AE138" i="16"/>
  <c r="AF138" i="16" s="1"/>
  <c r="AE139" i="16"/>
  <c r="AF139" i="16" s="1"/>
  <c r="AE140" i="16"/>
  <c r="AF140" i="16" s="1"/>
  <c r="AE141" i="16"/>
  <c r="AF141" i="16" s="1"/>
  <c r="AE142" i="16"/>
  <c r="AF142" i="16" s="1"/>
  <c r="AE143" i="16"/>
  <c r="AF143" i="16" s="1"/>
  <c r="AE144" i="16"/>
  <c r="AF144" i="16" s="1"/>
  <c r="AE145" i="16"/>
  <c r="AF145" i="16" s="1"/>
  <c r="AE146" i="16"/>
  <c r="AF146" i="16" s="1"/>
  <c r="AE147" i="16"/>
  <c r="AF147" i="16" s="1"/>
  <c r="AE148" i="16"/>
  <c r="AF148" i="16" s="1"/>
  <c r="AE149" i="16"/>
  <c r="AF149" i="16" s="1"/>
  <c r="AE150" i="16"/>
  <c r="AF150" i="16" s="1"/>
  <c r="AE151" i="16"/>
  <c r="AF151" i="16" s="1"/>
  <c r="AE152" i="16"/>
  <c r="AF152" i="16" s="1"/>
  <c r="AE153" i="16"/>
  <c r="AF153" i="16"/>
  <c r="AE154" i="16"/>
  <c r="AF154" i="16" s="1"/>
  <c r="AE155" i="16"/>
  <c r="AF155" i="16" s="1"/>
  <c r="AE156" i="16"/>
  <c r="AF156" i="16" s="1"/>
  <c r="AE157" i="16"/>
  <c r="AF157" i="16" s="1"/>
  <c r="AE158" i="16"/>
  <c r="AF158" i="16" s="1"/>
  <c r="AE159" i="16"/>
  <c r="AF159" i="16" s="1"/>
  <c r="AE160" i="16"/>
  <c r="AF160" i="16" s="1"/>
  <c r="AE161" i="16"/>
  <c r="AF161" i="16" s="1"/>
  <c r="AE162" i="16"/>
  <c r="AF162" i="16" s="1"/>
  <c r="AE163" i="16"/>
  <c r="AF163" i="16" s="1"/>
  <c r="AE164" i="16"/>
  <c r="AF164" i="16" s="1"/>
  <c r="AE165" i="16"/>
  <c r="AF165" i="16" s="1"/>
  <c r="AE166" i="16"/>
  <c r="AF166" i="16" s="1"/>
  <c r="AE167" i="16"/>
  <c r="AF167" i="16"/>
  <c r="AE168" i="16"/>
  <c r="AF168" i="16" s="1"/>
  <c r="AE169" i="16"/>
  <c r="AF169" i="16" s="1"/>
  <c r="AE170" i="16"/>
  <c r="AF170" i="16" s="1"/>
  <c r="AE171" i="16"/>
  <c r="AF171" i="16" s="1"/>
  <c r="AE172" i="16"/>
  <c r="AF172" i="16" s="1"/>
  <c r="AE173" i="16"/>
  <c r="AF173" i="16" s="1"/>
  <c r="AE174" i="16"/>
  <c r="AF174" i="16" s="1"/>
  <c r="AE175" i="16"/>
  <c r="AF175" i="16" s="1"/>
  <c r="AE176" i="16"/>
  <c r="AF176" i="16" s="1"/>
  <c r="AE177" i="16"/>
  <c r="AF177" i="16"/>
  <c r="AE178" i="16"/>
  <c r="AF178" i="16" s="1"/>
  <c r="AE179" i="16"/>
  <c r="AF179" i="16" s="1"/>
  <c r="AE180" i="16"/>
  <c r="AF180" i="16" s="1"/>
  <c r="AE181" i="16"/>
  <c r="AF181" i="16"/>
  <c r="AE182" i="16"/>
  <c r="AF182" i="16" s="1"/>
  <c r="AE183" i="16"/>
  <c r="AF183" i="16" s="1"/>
  <c r="AE7" i="16"/>
  <c r="AE131" i="15"/>
  <c r="AF131" i="15" s="1"/>
  <c r="AE8" i="15"/>
  <c r="AF8" i="15" s="1"/>
  <c r="AE9" i="15"/>
  <c r="AF9" i="15" s="1"/>
  <c r="AE10" i="15"/>
  <c r="AF10" i="15" s="1"/>
  <c r="AE11" i="15"/>
  <c r="AF11" i="15" s="1"/>
  <c r="AE12" i="15"/>
  <c r="AF12" i="15" s="1"/>
  <c r="AE13" i="15"/>
  <c r="AF13" i="15" s="1"/>
  <c r="AE14" i="15"/>
  <c r="AF14" i="15" s="1"/>
  <c r="AE15" i="15"/>
  <c r="AF15" i="15" s="1"/>
  <c r="AE16" i="15"/>
  <c r="AF16" i="15" s="1"/>
  <c r="AE17" i="15"/>
  <c r="AF17" i="15"/>
  <c r="AE18" i="15"/>
  <c r="AF18" i="15" s="1"/>
  <c r="AE19" i="15"/>
  <c r="AF19" i="15" s="1"/>
  <c r="AE20" i="15"/>
  <c r="AF20" i="15" s="1"/>
  <c r="AE21" i="15"/>
  <c r="AF21" i="15" s="1"/>
  <c r="AE22" i="15"/>
  <c r="AF22" i="15" s="1"/>
  <c r="AE23" i="15"/>
  <c r="AF23" i="15" s="1"/>
  <c r="AE24" i="15"/>
  <c r="AF24" i="15" s="1"/>
  <c r="AE25" i="15"/>
  <c r="AF25" i="15" s="1"/>
  <c r="AE26" i="15"/>
  <c r="AF26" i="15" s="1"/>
  <c r="AE27" i="15"/>
  <c r="AF27" i="15" s="1"/>
  <c r="AE28" i="15"/>
  <c r="AF28" i="15" s="1"/>
  <c r="AE29" i="15"/>
  <c r="AF29" i="15" s="1"/>
  <c r="AE30" i="15"/>
  <c r="AF30" i="15" s="1"/>
  <c r="AE31" i="15"/>
  <c r="AF31" i="15" s="1"/>
  <c r="AE32" i="15"/>
  <c r="AF32" i="15" s="1"/>
  <c r="AE33" i="15"/>
  <c r="AF33" i="15" s="1"/>
  <c r="AE34" i="15"/>
  <c r="AF34" i="15" s="1"/>
  <c r="AE35" i="15"/>
  <c r="AF35" i="15" s="1"/>
  <c r="AE36" i="15"/>
  <c r="AF36" i="15" s="1"/>
  <c r="AE37" i="15"/>
  <c r="AF37" i="15" s="1"/>
  <c r="AE38" i="15"/>
  <c r="AF38" i="15" s="1"/>
  <c r="AE39" i="15"/>
  <c r="AF39" i="15" s="1"/>
  <c r="AE40" i="15"/>
  <c r="AF40" i="15" s="1"/>
  <c r="AE41" i="15"/>
  <c r="AF41" i="15" s="1"/>
  <c r="AE42" i="15"/>
  <c r="AF42" i="15" s="1"/>
  <c r="AE43" i="15"/>
  <c r="AF43" i="15" s="1"/>
  <c r="AE44" i="15"/>
  <c r="AF44" i="15" s="1"/>
  <c r="AE45" i="15"/>
  <c r="AF45" i="15" s="1"/>
  <c r="AE46" i="15"/>
  <c r="AF46" i="15" s="1"/>
  <c r="AE47" i="15"/>
  <c r="AF47" i="15" s="1"/>
  <c r="AE48" i="15"/>
  <c r="AF48" i="15" s="1"/>
  <c r="AE49" i="15"/>
  <c r="AF49" i="15" s="1"/>
  <c r="AE50" i="15"/>
  <c r="AF50" i="15" s="1"/>
  <c r="AE51" i="15"/>
  <c r="AF51" i="15" s="1"/>
  <c r="AE52" i="15"/>
  <c r="AF52" i="15" s="1"/>
  <c r="AE53" i="15"/>
  <c r="AF53" i="15" s="1"/>
  <c r="AE54" i="15"/>
  <c r="AF54" i="15" s="1"/>
  <c r="AE55" i="15"/>
  <c r="AF55" i="15" s="1"/>
  <c r="AE56" i="15"/>
  <c r="AF56" i="15" s="1"/>
  <c r="AE57" i="15"/>
  <c r="AF57" i="15" s="1"/>
  <c r="AE58" i="15"/>
  <c r="AF58" i="15" s="1"/>
  <c r="AE59" i="15"/>
  <c r="AF59" i="15" s="1"/>
  <c r="AE60" i="15"/>
  <c r="AF60" i="15" s="1"/>
  <c r="AE61" i="15"/>
  <c r="AF61" i="15" s="1"/>
  <c r="AE62" i="15"/>
  <c r="AF62" i="15" s="1"/>
  <c r="AE63" i="15"/>
  <c r="AF63" i="15" s="1"/>
  <c r="AE64" i="15"/>
  <c r="AF64" i="15" s="1"/>
  <c r="AE65" i="15"/>
  <c r="AF65" i="15" s="1"/>
  <c r="AE66" i="15"/>
  <c r="AF66" i="15" s="1"/>
  <c r="AE67" i="15"/>
  <c r="AF67" i="15" s="1"/>
  <c r="AE68" i="15"/>
  <c r="AF68" i="15" s="1"/>
  <c r="AE69" i="15"/>
  <c r="AF69" i="15" s="1"/>
  <c r="AE70" i="15"/>
  <c r="AF70" i="15" s="1"/>
  <c r="AE71" i="15"/>
  <c r="AF71" i="15" s="1"/>
  <c r="AE72" i="15"/>
  <c r="AF72" i="15" s="1"/>
  <c r="AE73" i="15"/>
  <c r="AF73" i="15"/>
  <c r="AE74" i="15"/>
  <c r="AF74" i="15" s="1"/>
  <c r="AE75" i="15"/>
  <c r="AF75" i="15" s="1"/>
  <c r="AE76" i="15"/>
  <c r="AF76" i="15" s="1"/>
  <c r="AE77" i="15"/>
  <c r="AF77" i="15" s="1"/>
  <c r="AE78" i="15"/>
  <c r="AF78" i="15" s="1"/>
  <c r="AE79" i="15"/>
  <c r="AF79" i="15" s="1"/>
  <c r="AE80" i="15"/>
  <c r="AF80" i="15" s="1"/>
  <c r="AE81" i="15"/>
  <c r="AF81" i="15" s="1"/>
  <c r="AE82" i="15"/>
  <c r="AF82" i="15" s="1"/>
  <c r="AE83" i="15"/>
  <c r="AF83" i="15" s="1"/>
  <c r="AE84" i="15"/>
  <c r="AF84" i="15" s="1"/>
  <c r="AE85" i="15"/>
  <c r="AF85" i="15" s="1"/>
  <c r="AE86" i="15"/>
  <c r="AF86" i="15" s="1"/>
  <c r="AE87" i="15"/>
  <c r="AF87" i="15"/>
  <c r="AE88" i="15"/>
  <c r="AF88" i="15" s="1"/>
  <c r="AE89" i="15"/>
  <c r="AF89" i="15" s="1"/>
  <c r="AE90" i="15"/>
  <c r="AF90" i="15" s="1"/>
  <c r="AE91" i="15"/>
  <c r="AF91" i="15" s="1"/>
  <c r="AE92" i="15"/>
  <c r="AF92" i="15" s="1"/>
  <c r="AE93" i="15"/>
  <c r="AF93" i="15" s="1"/>
  <c r="AE94" i="15"/>
  <c r="AF94" i="15" s="1"/>
  <c r="AE95" i="15"/>
  <c r="AF95" i="15" s="1"/>
  <c r="AE96" i="15"/>
  <c r="AF96" i="15" s="1"/>
  <c r="AE97" i="15"/>
  <c r="AF97" i="15" s="1"/>
  <c r="AE98" i="15"/>
  <c r="AF98" i="15" s="1"/>
  <c r="AE99" i="15"/>
  <c r="AF99" i="15" s="1"/>
  <c r="AE100" i="15"/>
  <c r="AF100" i="15" s="1"/>
  <c r="AE101" i="15"/>
  <c r="AF101" i="15"/>
  <c r="AE102" i="15"/>
  <c r="AF102" i="15" s="1"/>
  <c r="AE103" i="15"/>
  <c r="AF103" i="15" s="1"/>
  <c r="AE104" i="15"/>
  <c r="AF104" i="15" s="1"/>
  <c r="AE105" i="15"/>
  <c r="AF105" i="15" s="1"/>
  <c r="AE106" i="15"/>
  <c r="AF106" i="15" s="1"/>
  <c r="AE107" i="15"/>
  <c r="AF107" i="15" s="1"/>
  <c r="AE108" i="15"/>
  <c r="AF108" i="15" s="1"/>
  <c r="AE109" i="15"/>
  <c r="AF109" i="15" s="1"/>
  <c r="AE110" i="15"/>
  <c r="AF110" i="15" s="1"/>
  <c r="AE111" i="15"/>
  <c r="AF111" i="15" s="1"/>
  <c r="AE112" i="15"/>
  <c r="AF112" i="15" s="1"/>
  <c r="AE113" i="15"/>
  <c r="AF113" i="15" s="1"/>
  <c r="AE114" i="15"/>
  <c r="AF114" i="15" s="1"/>
  <c r="AE115" i="15"/>
  <c r="AF115" i="15" s="1"/>
  <c r="AE116" i="15"/>
  <c r="AF116" i="15" s="1"/>
  <c r="AE117" i="15"/>
  <c r="AF117" i="15" s="1"/>
  <c r="AE118" i="15"/>
  <c r="AF118" i="15" s="1"/>
  <c r="AE119" i="15"/>
  <c r="AF119" i="15" s="1"/>
  <c r="AE120" i="15"/>
  <c r="AF120" i="15" s="1"/>
  <c r="AE121" i="15"/>
  <c r="AF121" i="15" s="1"/>
  <c r="AE122" i="15"/>
  <c r="AF122" i="15" s="1"/>
  <c r="AE123" i="15"/>
  <c r="AF123" i="15" s="1"/>
  <c r="AE124" i="15"/>
  <c r="AF124" i="15" s="1"/>
  <c r="AE125" i="15"/>
  <c r="AF125" i="15" s="1"/>
  <c r="AE126" i="15"/>
  <c r="AF126" i="15" s="1"/>
  <c r="AE127" i="15"/>
  <c r="AF127" i="15" s="1"/>
  <c r="AE128" i="15"/>
  <c r="AF128" i="15" s="1"/>
  <c r="AE129" i="15"/>
  <c r="AF129" i="15" s="1"/>
  <c r="AE130" i="15"/>
  <c r="AF130" i="15" s="1"/>
  <c r="AE7" i="15"/>
  <c r="AF7" i="15" s="1"/>
  <c r="AH8" i="14"/>
  <c r="AI8" i="14" s="1"/>
  <c r="AH9" i="14"/>
  <c r="AI9" i="14" s="1"/>
  <c r="AH10" i="14"/>
  <c r="AI10" i="14" s="1"/>
  <c r="AH11" i="14"/>
  <c r="AI11" i="14" s="1"/>
  <c r="AH12" i="14"/>
  <c r="AI12" i="14" s="1"/>
  <c r="AH13" i="14"/>
  <c r="AI13" i="14"/>
  <c r="AH14" i="14"/>
  <c r="AI14" i="14" s="1"/>
  <c r="AH15" i="14"/>
  <c r="AI15" i="14" s="1"/>
  <c r="AH16" i="14"/>
  <c r="AI16" i="14" s="1"/>
  <c r="AH17" i="14"/>
  <c r="AI17" i="14" s="1"/>
  <c r="AH18" i="14"/>
  <c r="AI18" i="14" s="1"/>
  <c r="AH19" i="14"/>
  <c r="AI19" i="14" s="1"/>
  <c r="AH20" i="14"/>
  <c r="AI20" i="14" s="1"/>
  <c r="AH21" i="14"/>
  <c r="AI21" i="14" s="1"/>
  <c r="AH22" i="14"/>
  <c r="AI22" i="14" s="1"/>
  <c r="AH23" i="14"/>
  <c r="AI23" i="14" s="1"/>
  <c r="AH24" i="14"/>
  <c r="AI24" i="14" s="1"/>
  <c r="AH25" i="14"/>
  <c r="AI25" i="14" s="1"/>
  <c r="AH26" i="14"/>
  <c r="AI26" i="14" s="1"/>
  <c r="AH27" i="14"/>
  <c r="AI27" i="14" s="1"/>
  <c r="AH28" i="14"/>
  <c r="AI28" i="14" s="1"/>
  <c r="AH29" i="14"/>
  <c r="AI29" i="14" s="1"/>
  <c r="AH30" i="14"/>
  <c r="AI30" i="14" s="1"/>
  <c r="AH31" i="14"/>
  <c r="AI31" i="14" s="1"/>
  <c r="AH32" i="14"/>
  <c r="AI32" i="14" s="1"/>
  <c r="AH33" i="14"/>
  <c r="AI33" i="14" s="1"/>
  <c r="AH34" i="14"/>
  <c r="AI34" i="14" s="1"/>
  <c r="AH35" i="14"/>
  <c r="AI35" i="14" s="1"/>
  <c r="AH36" i="14"/>
  <c r="AI36" i="14" s="1"/>
  <c r="AH37" i="14"/>
  <c r="AI37" i="14" s="1"/>
  <c r="AH38" i="14"/>
  <c r="AI38" i="14" s="1"/>
  <c r="AH39" i="14"/>
  <c r="AI39" i="14" s="1"/>
  <c r="AH40" i="14"/>
  <c r="AI40" i="14" s="1"/>
  <c r="AH41" i="14"/>
  <c r="AI41" i="14" s="1"/>
  <c r="AH42" i="14"/>
  <c r="AI42" i="14" s="1"/>
  <c r="AH43" i="14"/>
  <c r="AI43" i="14" s="1"/>
  <c r="AH44" i="14"/>
  <c r="AI44" i="14" s="1"/>
  <c r="AH45" i="14"/>
  <c r="AI45" i="14" s="1"/>
  <c r="AH46" i="14"/>
  <c r="AI46" i="14" s="1"/>
  <c r="AH47" i="14"/>
  <c r="AI47" i="14" s="1"/>
  <c r="AH48" i="14"/>
  <c r="AI48" i="14" s="1"/>
  <c r="AH49" i="14"/>
  <c r="AI49" i="14" s="1"/>
  <c r="AH50" i="14"/>
  <c r="AI50" i="14" s="1"/>
  <c r="AH51" i="14"/>
  <c r="AI51" i="14" s="1"/>
  <c r="AH52" i="14"/>
  <c r="AI52" i="14" s="1"/>
  <c r="AH53" i="14"/>
  <c r="AI53" i="14" s="1"/>
  <c r="AH54" i="14"/>
  <c r="AI54" i="14" s="1"/>
  <c r="AH55" i="14"/>
  <c r="AI55" i="14" s="1"/>
  <c r="AH56" i="14"/>
  <c r="AI56" i="14" s="1"/>
  <c r="AH57" i="14"/>
  <c r="AI57" i="14"/>
  <c r="AH58" i="14"/>
  <c r="AI58" i="14" s="1"/>
  <c r="AH59" i="14"/>
  <c r="AI59" i="14" s="1"/>
  <c r="AH60" i="14"/>
  <c r="AI60" i="14" s="1"/>
  <c r="AH61" i="14"/>
  <c r="AI61" i="14" s="1"/>
  <c r="AH62" i="14"/>
  <c r="AI62" i="14" s="1"/>
  <c r="AH63" i="14"/>
  <c r="AI63" i="14" s="1"/>
  <c r="AH64" i="14"/>
  <c r="AI64" i="14" s="1"/>
  <c r="AH65" i="14"/>
  <c r="AI65" i="14" s="1"/>
  <c r="AH66" i="14"/>
  <c r="AI66" i="14" s="1"/>
  <c r="AH67" i="14"/>
  <c r="AI67" i="14"/>
  <c r="AH68" i="14"/>
  <c r="AI68" i="14" s="1"/>
  <c r="AH69" i="14"/>
  <c r="AI69" i="14" s="1"/>
  <c r="AH70" i="14"/>
  <c r="AI70" i="14" s="1"/>
  <c r="AH71" i="14"/>
  <c r="AI71" i="14" s="1"/>
  <c r="AH72" i="14"/>
  <c r="AI72" i="14" s="1"/>
  <c r="AH73" i="14"/>
  <c r="AI73" i="14" s="1"/>
  <c r="AH74" i="14"/>
  <c r="AI74" i="14" s="1"/>
  <c r="AH75" i="14"/>
  <c r="AI75" i="14" s="1"/>
  <c r="AH76" i="14"/>
  <c r="AI76" i="14" s="1"/>
  <c r="AH77" i="14"/>
  <c r="AI77" i="14"/>
  <c r="AH78" i="14"/>
  <c r="AI78" i="14" s="1"/>
  <c r="AH79" i="14"/>
  <c r="AI79" i="14" s="1"/>
  <c r="AH80" i="14"/>
  <c r="AI80" i="14" s="1"/>
  <c r="AH81" i="14"/>
  <c r="AI81" i="14" s="1"/>
  <c r="AH82" i="14"/>
  <c r="AI82" i="14" s="1"/>
  <c r="AH83" i="14"/>
  <c r="AI83" i="14" s="1"/>
  <c r="AH7" i="14"/>
  <c r="AI7" i="14" s="1"/>
  <c r="AE8" i="14"/>
  <c r="AF8" i="14" s="1"/>
  <c r="AE9" i="14"/>
  <c r="AF9" i="14" s="1"/>
  <c r="AE10" i="14"/>
  <c r="AF10" i="14" s="1"/>
  <c r="AE11" i="14"/>
  <c r="AF11" i="14" s="1"/>
  <c r="AE12" i="14"/>
  <c r="AF12" i="14" s="1"/>
  <c r="AE13" i="14"/>
  <c r="AF13" i="14" s="1"/>
  <c r="AE14" i="14"/>
  <c r="AF14" i="14" s="1"/>
  <c r="AE15" i="14"/>
  <c r="AF15" i="14" s="1"/>
  <c r="AE16" i="14"/>
  <c r="AF16" i="14" s="1"/>
  <c r="AE17" i="14"/>
  <c r="AF17" i="14" s="1"/>
  <c r="AE18" i="14"/>
  <c r="AF18" i="14" s="1"/>
  <c r="AE19" i="14"/>
  <c r="AF19" i="14" s="1"/>
  <c r="AE20" i="14"/>
  <c r="AF20" i="14" s="1"/>
  <c r="AE21" i="14"/>
  <c r="AF21" i="14" s="1"/>
  <c r="AE22" i="14"/>
  <c r="AF22" i="14" s="1"/>
  <c r="AE23" i="14"/>
  <c r="AF23" i="14" s="1"/>
  <c r="AE24" i="14"/>
  <c r="AF24" i="14" s="1"/>
  <c r="AE25" i="14"/>
  <c r="AF25" i="14" s="1"/>
  <c r="AE26" i="14"/>
  <c r="AF26" i="14" s="1"/>
  <c r="AE27" i="14"/>
  <c r="AF27" i="14" s="1"/>
  <c r="AE28" i="14"/>
  <c r="AF28" i="14" s="1"/>
  <c r="AE29" i="14"/>
  <c r="AF29" i="14" s="1"/>
  <c r="AE30" i="14"/>
  <c r="AF30" i="14" s="1"/>
  <c r="AE31" i="14"/>
  <c r="AF31" i="14" s="1"/>
  <c r="AE32" i="14"/>
  <c r="AF32" i="14" s="1"/>
  <c r="AE33" i="14"/>
  <c r="AF33" i="14" s="1"/>
  <c r="AE34" i="14"/>
  <c r="AF34" i="14" s="1"/>
  <c r="AE35" i="14"/>
  <c r="AF35" i="14" s="1"/>
  <c r="AE36" i="14"/>
  <c r="AF36" i="14" s="1"/>
  <c r="AE37" i="14"/>
  <c r="AF37" i="14" s="1"/>
  <c r="AE38" i="14"/>
  <c r="AF38" i="14" s="1"/>
  <c r="AE39" i="14"/>
  <c r="AF39" i="14" s="1"/>
  <c r="AE40" i="14"/>
  <c r="AF40" i="14" s="1"/>
  <c r="AE41" i="14"/>
  <c r="AF41" i="14" s="1"/>
  <c r="AE42" i="14"/>
  <c r="AF42" i="14" s="1"/>
  <c r="AE43" i="14"/>
  <c r="AF43" i="14" s="1"/>
  <c r="AE44" i="14"/>
  <c r="AF44" i="14" s="1"/>
  <c r="AE45" i="14"/>
  <c r="AF45" i="14" s="1"/>
  <c r="AE46" i="14"/>
  <c r="AF46" i="14" s="1"/>
  <c r="AE47" i="14"/>
  <c r="AF47" i="14" s="1"/>
  <c r="AE48" i="14"/>
  <c r="AF48" i="14" s="1"/>
  <c r="AE49" i="14"/>
  <c r="AF49" i="14" s="1"/>
  <c r="AE50" i="14"/>
  <c r="AF50" i="14" s="1"/>
  <c r="AE51" i="14"/>
  <c r="AF51" i="14" s="1"/>
  <c r="AE52" i="14"/>
  <c r="AF52" i="14" s="1"/>
  <c r="AE53" i="14"/>
  <c r="AF53" i="14" s="1"/>
  <c r="AE54" i="14"/>
  <c r="AF54" i="14" s="1"/>
  <c r="AE55" i="14"/>
  <c r="AF55" i="14" s="1"/>
  <c r="AE56" i="14"/>
  <c r="AF56" i="14" s="1"/>
  <c r="AE57" i="14"/>
  <c r="AF57" i="14" s="1"/>
  <c r="AE58" i="14"/>
  <c r="AF58" i="14" s="1"/>
  <c r="AE59" i="14"/>
  <c r="AF59" i="14" s="1"/>
  <c r="AE60" i="14"/>
  <c r="AF60" i="14" s="1"/>
  <c r="AE61" i="14"/>
  <c r="AF61" i="14" s="1"/>
  <c r="AE62" i="14"/>
  <c r="AF62" i="14" s="1"/>
  <c r="AE63" i="14"/>
  <c r="AF63" i="14" s="1"/>
  <c r="AE64" i="14"/>
  <c r="AF64" i="14" s="1"/>
  <c r="AE65" i="14"/>
  <c r="AF65" i="14" s="1"/>
  <c r="AE66" i="14"/>
  <c r="AF66" i="14" s="1"/>
  <c r="AE67" i="14"/>
  <c r="AF67" i="14" s="1"/>
  <c r="AE68" i="14"/>
  <c r="AF68" i="14"/>
  <c r="AE69" i="14"/>
  <c r="AF69" i="14" s="1"/>
  <c r="AE70" i="14"/>
  <c r="AF70" i="14" s="1"/>
  <c r="AE71" i="14"/>
  <c r="AF71" i="14" s="1"/>
  <c r="AE72" i="14"/>
  <c r="AF72" i="14" s="1"/>
  <c r="AE73" i="14"/>
  <c r="AF73" i="14" s="1"/>
  <c r="AE74" i="14"/>
  <c r="AF74" i="14" s="1"/>
  <c r="AE75" i="14"/>
  <c r="AF75" i="14" s="1"/>
  <c r="AE76" i="14"/>
  <c r="AF76" i="14" s="1"/>
  <c r="AE77" i="14"/>
  <c r="AF77" i="14" s="1"/>
  <c r="AE78" i="14"/>
  <c r="AF78" i="14" s="1"/>
  <c r="AE79" i="14"/>
  <c r="AF79" i="14" s="1"/>
  <c r="AE80" i="14"/>
  <c r="AF80" i="14" s="1"/>
  <c r="AE81" i="14"/>
  <c r="AF81" i="14" s="1"/>
  <c r="AE82" i="14"/>
  <c r="AF82" i="14" s="1"/>
  <c r="AE83" i="14"/>
  <c r="AF83" i="14" s="1"/>
  <c r="AE84" i="14"/>
  <c r="AF84" i="14" s="1"/>
  <c r="AE85" i="14"/>
  <c r="AF85" i="14" s="1"/>
  <c r="AE86" i="14"/>
  <c r="AF86" i="14" s="1"/>
  <c r="AE87" i="14"/>
  <c r="AF87" i="14" s="1"/>
  <c r="AE88" i="14"/>
  <c r="AF88" i="14" s="1"/>
  <c r="AE89" i="14"/>
  <c r="AF89" i="14" s="1"/>
  <c r="AE90" i="14"/>
  <c r="AF90" i="14" s="1"/>
  <c r="AE91" i="14"/>
  <c r="AF91" i="14" s="1"/>
  <c r="AE92" i="14"/>
  <c r="AF92" i="14" s="1"/>
  <c r="AE93" i="14"/>
  <c r="AF93" i="14" s="1"/>
  <c r="AE94" i="14"/>
  <c r="AF94" i="14" s="1"/>
  <c r="AE95" i="14"/>
  <c r="AF95" i="14" s="1"/>
  <c r="AE7" i="14"/>
  <c r="AF7" i="14" s="1"/>
  <c r="K54" i="17" l="1"/>
  <c r="O54" i="17" s="1"/>
  <c r="O36" i="16"/>
  <c r="Q36" i="16" s="1"/>
  <c r="O35" i="16"/>
  <c r="Q35" i="16" s="1"/>
  <c r="O34" i="16"/>
  <c r="Q34" i="16" s="1"/>
  <c r="O33" i="16"/>
  <c r="Q33" i="16" s="1"/>
  <c r="O32" i="16"/>
  <c r="Q32" i="16" s="1"/>
  <c r="O31" i="16"/>
  <c r="Q31" i="16" s="1"/>
  <c r="O30" i="16"/>
  <c r="Q30" i="16" s="1"/>
  <c r="O29" i="16"/>
  <c r="Q29" i="16" s="1"/>
  <c r="O28" i="16"/>
  <c r="Q28" i="16" s="1"/>
  <c r="O27" i="16"/>
  <c r="Q27" i="16" s="1"/>
  <c r="O26" i="16"/>
  <c r="Q26" i="16" s="1"/>
  <c r="O25" i="16"/>
  <c r="Q25" i="16" s="1"/>
  <c r="F9" i="16"/>
  <c r="K9" i="16" s="1"/>
  <c r="O9" i="16" s="1"/>
  <c r="F8" i="16"/>
  <c r="D8" i="16"/>
  <c r="J44" i="16" s="1"/>
  <c r="H38" i="16" l="1"/>
  <c r="O38" i="16" s="1"/>
  <c r="F44" i="16" s="1"/>
  <c r="D9" i="16"/>
  <c r="K8" i="16"/>
  <c r="O8" i="16" s="1"/>
  <c r="B44" i="16"/>
  <c r="L44" i="16" l="1"/>
  <c r="K50" i="16" s="1"/>
  <c r="O50" i="16" s="1"/>
  <c r="O43" i="15"/>
  <c r="J48" i="15" s="1"/>
  <c r="O36" i="15"/>
  <c r="Q36" i="15" s="1"/>
  <c r="O35" i="15"/>
  <c r="Q35" i="15" s="1"/>
  <c r="O34" i="15"/>
  <c r="Q34" i="15" s="1"/>
  <c r="O33" i="15"/>
  <c r="Q33" i="15" s="1"/>
  <c r="O32" i="15"/>
  <c r="Q32" i="15" s="1"/>
  <c r="O31" i="15"/>
  <c r="Q31" i="15" s="1"/>
  <c r="O30" i="15"/>
  <c r="Q30" i="15" s="1"/>
  <c r="O29" i="15"/>
  <c r="Q29" i="15" s="1"/>
  <c r="O28" i="15"/>
  <c r="Q28" i="15" s="1"/>
  <c r="O27" i="15"/>
  <c r="Q27" i="15" s="1"/>
  <c r="O26" i="15"/>
  <c r="Q26" i="15" s="1"/>
  <c r="O25" i="15"/>
  <c r="Q25" i="15" s="1"/>
  <c r="F9" i="15"/>
  <c r="K9" i="15" s="1"/>
  <c r="O9" i="15" s="1"/>
  <c r="F8" i="15"/>
  <c r="D8" i="15"/>
  <c r="N48" i="15" s="1"/>
  <c r="B48" i="15" l="1"/>
  <c r="K8" i="15"/>
  <c r="O8" i="15" s="1"/>
  <c r="H38" i="15"/>
  <c r="D9" i="15"/>
  <c r="O38" i="15" l="1"/>
  <c r="F48" i="15" s="1"/>
  <c r="P48" i="15" s="1"/>
  <c r="K54" i="15" s="1"/>
  <c r="O54" i="15" s="1"/>
  <c r="O43" i="14"/>
  <c r="J48" i="14" s="1"/>
  <c r="O26" i="14"/>
  <c r="Q26" i="14" s="1"/>
  <c r="O27" i="14"/>
  <c r="Q27" i="14" s="1"/>
  <c r="O28" i="14"/>
  <c r="Q28" i="14" s="1"/>
  <c r="O29" i="14"/>
  <c r="Q29" i="14" s="1"/>
  <c r="O30" i="14"/>
  <c r="Q30" i="14" s="1"/>
  <c r="O31" i="14"/>
  <c r="Q31" i="14" s="1"/>
  <c r="O32" i="14"/>
  <c r="Q32" i="14" s="1"/>
  <c r="O33" i="14"/>
  <c r="Q33" i="14" s="1"/>
  <c r="O34" i="14"/>
  <c r="Q34" i="14" s="1"/>
  <c r="O35" i="14"/>
  <c r="Q35" i="14" s="1"/>
  <c r="O36" i="14"/>
  <c r="Q36" i="14" s="1"/>
  <c r="O25" i="14"/>
  <c r="Q25" i="14" s="1"/>
  <c r="B48" i="14"/>
  <c r="N48" i="14"/>
  <c r="H38" i="14" l="1"/>
  <c r="O38" i="14" s="1"/>
  <c r="F48" i="14" s="1"/>
  <c r="P48" i="14" s="1"/>
  <c r="K54" i="14" s="1"/>
  <c r="O54" i="14" s="1"/>
  <c r="K8" i="14"/>
  <c r="O8" i="14" s="1"/>
  <c r="D9" i="14"/>
  <c r="K9" i="14" s="1"/>
  <c r="O9" i="14" s="1"/>
</calcChain>
</file>

<file path=xl/comments1.xml><?xml version="1.0" encoding="utf-8"?>
<comments xmlns="http://schemas.openxmlformats.org/spreadsheetml/2006/main">
  <authors>
    <author>大阪市</author>
  </authors>
  <commentList>
    <comment ref="D6" authorId="0" shapeId="0">
      <text>
        <r>
          <rPr>
            <b/>
            <sz val="9"/>
            <color indexed="8"/>
            <rFont val="ＭＳ Ｐゴシック"/>
            <family val="3"/>
            <charset val="128"/>
          </rPr>
          <t>制度移行後の職務区分を選択</t>
        </r>
      </text>
    </comment>
    <comment ref="B23" authorId="0" shapeId="0">
      <text>
        <r>
          <rPr>
            <b/>
            <sz val="9"/>
            <color indexed="8"/>
            <rFont val="ＭＳ Ｐゴシック"/>
            <family val="3"/>
            <charset val="128"/>
          </rPr>
          <t>証明書（学歴、職歴）が提出できる前歴のみを入力</t>
        </r>
      </text>
    </comment>
    <comment ref="H23" authorId="0" shapeId="0">
      <text>
        <r>
          <rPr>
            <b/>
            <sz val="9"/>
            <color indexed="81"/>
            <rFont val="ＭＳ Ｐゴシック"/>
            <family val="3"/>
            <charset val="128"/>
          </rPr>
          <t>職歴期間中に休職期間等があれば除いて入力</t>
        </r>
      </text>
    </comment>
    <comment ref="N47" authorId="0" shapeId="0">
      <text>
        <r>
          <rPr>
            <b/>
            <sz val="9"/>
            <color indexed="81"/>
            <rFont val="ＭＳ Ｐゴシック"/>
            <family val="3"/>
            <charset val="128"/>
          </rPr>
          <t>各職務区分における初任給基準から上限号給の範囲内で初任給が決定</t>
        </r>
      </text>
    </comment>
  </commentList>
</comments>
</file>

<file path=xl/sharedStrings.xml><?xml version="1.0" encoding="utf-8"?>
<sst xmlns="http://schemas.openxmlformats.org/spreadsheetml/2006/main" count="456" uniqueCount="89">
  <si>
    <t>年</t>
    <rPh sb="0" eb="1">
      <t>ネン</t>
    </rPh>
    <phoneticPr fontId="1"/>
  </si>
  <si>
    <t>月</t>
    <rPh sb="0" eb="1">
      <t>ツキ</t>
    </rPh>
    <phoneticPr fontId="1"/>
  </si>
  <si>
    <t>初任給基準</t>
    <rPh sb="0" eb="3">
      <t>ショニンキュウ</t>
    </rPh>
    <rPh sb="3" eb="5">
      <t>キジュン</t>
    </rPh>
    <phoneticPr fontId="1"/>
  </si>
  <si>
    <t>期間</t>
    <rPh sb="0" eb="2">
      <t>キカン</t>
    </rPh>
    <phoneticPr fontId="1"/>
  </si>
  <si>
    <t>学校</t>
    <rPh sb="0" eb="2">
      <t>ガッコウ</t>
    </rPh>
    <phoneticPr fontId="1"/>
  </si>
  <si>
    <t>同種</t>
    <rPh sb="0" eb="2">
      <t>ドウシュ</t>
    </rPh>
    <phoneticPr fontId="1"/>
  </si>
  <si>
    <t>区分</t>
    <rPh sb="0" eb="2">
      <t>クブン</t>
    </rPh>
    <phoneticPr fontId="1"/>
  </si>
  <si>
    <t>級</t>
    <rPh sb="0" eb="1">
      <t>キュウ</t>
    </rPh>
    <phoneticPr fontId="1"/>
  </si>
  <si>
    <t>号給</t>
    <rPh sb="0" eb="2">
      <t>ゴウキュウ</t>
    </rPh>
    <phoneticPr fontId="1"/>
  </si>
  <si>
    <t>１Ａ</t>
    <phoneticPr fontId="1"/>
  </si>
  <si>
    <t>１Ｂ</t>
    <phoneticPr fontId="1"/>
  </si>
  <si>
    <t>１Ｃ</t>
    <phoneticPr fontId="1"/>
  </si>
  <si>
    <t>２Ａ</t>
    <phoneticPr fontId="1"/>
  </si>
  <si>
    <t>２Ｂ</t>
    <phoneticPr fontId="1"/>
  </si>
  <si>
    <t>◆基本情報</t>
    <rPh sb="1" eb="3">
      <t>キホン</t>
    </rPh>
    <rPh sb="3" eb="5">
      <t>ジョウホウ</t>
    </rPh>
    <phoneticPr fontId="1"/>
  </si>
  <si>
    <t>上限</t>
    <rPh sb="0" eb="2">
      <t>ジョウゲン</t>
    </rPh>
    <phoneticPr fontId="1"/>
  </si>
  <si>
    <t>勤務先等</t>
    <rPh sb="0" eb="3">
      <t>キンムサキ</t>
    </rPh>
    <rPh sb="3" eb="4">
      <t>トウ</t>
    </rPh>
    <phoneticPr fontId="1"/>
  </si>
  <si>
    <t>期間（休職等除く）</t>
    <rPh sb="0" eb="2">
      <t>キカン</t>
    </rPh>
    <rPh sb="3" eb="6">
      <t>キュウショクトウ</t>
    </rPh>
    <rPh sb="6" eb="7">
      <t>ノゾ</t>
    </rPh>
    <phoneticPr fontId="1"/>
  </si>
  <si>
    <t>ヶ月</t>
    <rPh sb="1" eb="2">
      <t>ツキ</t>
    </rPh>
    <phoneticPr fontId="1"/>
  </si>
  <si>
    <t>前歴区分</t>
    <rPh sb="0" eb="2">
      <t>ゼンレキ</t>
    </rPh>
    <rPh sb="2" eb="4">
      <t>クブン</t>
    </rPh>
    <phoneticPr fontId="1"/>
  </si>
  <si>
    <t>換算率</t>
    <rPh sb="0" eb="2">
      <t>カンザン</t>
    </rPh>
    <rPh sb="2" eb="3">
      <t>リツ</t>
    </rPh>
    <phoneticPr fontId="1"/>
  </si>
  <si>
    <t>○大学院期間</t>
    <rPh sb="1" eb="4">
      <t>ダイガクイン</t>
    </rPh>
    <rPh sb="4" eb="6">
      <t>キカン</t>
    </rPh>
    <phoneticPr fontId="1"/>
  </si>
  <si>
    <t>○大学院期間以外の期間</t>
    <rPh sb="1" eb="4">
      <t>ダイガクイン</t>
    </rPh>
    <rPh sb="4" eb="6">
      <t>キカン</t>
    </rPh>
    <rPh sb="6" eb="8">
      <t>イガイ</t>
    </rPh>
    <rPh sb="9" eb="11">
      <t>キカン</t>
    </rPh>
    <phoneticPr fontId="1"/>
  </si>
  <si>
    <t>大学院名</t>
    <rPh sb="0" eb="3">
      <t>ダイガクイン</t>
    </rPh>
    <rPh sb="3" eb="4">
      <t>メイ</t>
    </rPh>
    <phoneticPr fontId="1"/>
  </si>
  <si>
    <t>修士課程</t>
    <rPh sb="0" eb="2">
      <t>シュウシ</t>
    </rPh>
    <rPh sb="2" eb="4">
      <t>カテイ</t>
    </rPh>
    <phoneticPr fontId="1"/>
  </si>
  <si>
    <t>博士課程</t>
    <rPh sb="0" eb="2">
      <t>ハクシ</t>
    </rPh>
    <rPh sb="2" eb="4">
      <t>カテイ</t>
    </rPh>
    <phoneticPr fontId="1"/>
  </si>
  <si>
    <t>院課程</t>
    <rPh sb="0" eb="1">
      <t>イン</t>
    </rPh>
    <rPh sb="1" eb="3">
      <t>カテイ</t>
    </rPh>
    <phoneticPr fontId="1"/>
  </si>
  <si>
    <t>加算号給</t>
    <rPh sb="0" eb="2">
      <t>カサン</t>
    </rPh>
    <rPh sb="2" eb="4">
      <t>ゴウキュウ</t>
    </rPh>
    <phoneticPr fontId="1"/>
  </si>
  <si>
    <t>課程</t>
    <rPh sb="0" eb="2">
      <t>カテイ</t>
    </rPh>
    <phoneticPr fontId="1"/>
  </si>
  <si>
    <t>[上限号給]</t>
    <rPh sb="1" eb="3">
      <t>ジョウゲン</t>
    </rPh>
    <rPh sb="3" eb="5">
      <t>ゴウキュウ</t>
    </rPh>
    <phoneticPr fontId="1"/>
  </si>
  <si>
    <r>
      <t xml:space="preserve">月数
</t>
    </r>
    <r>
      <rPr>
        <sz val="9"/>
        <color theme="1"/>
        <rFont val="HG丸ｺﾞｼｯｸM-PRO"/>
        <family val="3"/>
        <charset val="128"/>
      </rPr>
      <t>(端数処理未)</t>
    </r>
    <rPh sb="0" eb="2">
      <t>ツキスウ</t>
    </rPh>
    <rPh sb="4" eb="6">
      <t>ハスウ</t>
    </rPh>
    <rPh sb="6" eb="8">
      <t>ショリ</t>
    </rPh>
    <rPh sb="8" eb="9">
      <t>ミ</t>
    </rPh>
    <phoneticPr fontId="1"/>
  </si>
  <si>
    <r>
      <t xml:space="preserve">前歴月数計
</t>
    </r>
    <r>
      <rPr>
        <sz val="10"/>
        <color theme="1"/>
        <rFont val="HG丸ｺﾞｼｯｸM-PRO"/>
        <family val="3"/>
        <charset val="128"/>
      </rPr>
      <t>(端数切上)</t>
    </r>
    <rPh sb="0" eb="2">
      <t>ゼンレキ</t>
    </rPh>
    <rPh sb="2" eb="4">
      <t>ツキスウ</t>
    </rPh>
    <rPh sb="4" eb="5">
      <t>ケイ</t>
    </rPh>
    <rPh sb="7" eb="9">
      <t>ハスウ</t>
    </rPh>
    <rPh sb="9" eb="11">
      <t>キリアゲ</t>
    </rPh>
    <phoneticPr fontId="1"/>
  </si>
  <si>
    <t>⇒</t>
    <phoneticPr fontId="1"/>
  </si>
  <si>
    <t>号給</t>
    <rPh sb="0" eb="2">
      <t>ゴウキュウ</t>
    </rPh>
    <phoneticPr fontId="1"/>
  </si>
  <si>
    <t>フル</t>
    <phoneticPr fontId="1"/>
  </si>
  <si>
    <t>１級</t>
    <rPh sb="1" eb="2">
      <t>キュウ</t>
    </rPh>
    <phoneticPr fontId="1"/>
  </si>
  <si>
    <t>２級</t>
    <rPh sb="1" eb="2">
      <t>キュウ</t>
    </rPh>
    <phoneticPr fontId="1"/>
  </si>
  <si>
    <t>下 限</t>
    <rPh sb="0" eb="1">
      <t>シタ</t>
    </rPh>
    <rPh sb="2" eb="3">
      <t>キリ</t>
    </rPh>
    <phoneticPr fontId="1"/>
  </si>
  <si>
    <t>上 限</t>
    <rPh sb="0" eb="1">
      <t>ウエ</t>
    </rPh>
    <rPh sb="2" eb="3">
      <t>キリ</t>
    </rPh>
    <phoneticPr fontId="1"/>
  </si>
  <si>
    <t>パートタイム勤務（週30時間）</t>
    <rPh sb="6" eb="8">
      <t>キンム</t>
    </rPh>
    <rPh sb="9" eb="10">
      <t>シュウ</t>
    </rPh>
    <rPh sb="12" eb="14">
      <t>ジカン</t>
    </rPh>
    <phoneticPr fontId="1"/>
  </si>
  <si>
    <t>※初任給基準が２級適用の場合は前歴月数を▲60月して計算</t>
    <rPh sb="1" eb="4">
      <t>ショニンキュウ</t>
    </rPh>
    <rPh sb="4" eb="6">
      <t>キジュン</t>
    </rPh>
    <rPh sb="8" eb="9">
      <t>キュウ</t>
    </rPh>
    <rPh sb="9" eb="11">
      <t>テキヨウ</t>
    </rPh>
    <rPh sb="12" eb="14">
      <t>バアイ</t>
    </rPh>
    <rPh sb="15" eb="17">
      <t>ゼンレキ</t>
    </rPh>
    <rPh sb="17" eb="19">
      <t>ツキスウ</t>
    </rPh>
    <rPh sb="23" eb="24">
      <t>ツキ</t>
    </rPh>
    <rPh sb="26" eb="28">
      <t>ケイサン</t>
    </rPh>
    <phoneticPr fontId="1"/>
  </si>
  <si>
    <t>会計年度任用職員　初任給決定試算シート[行政職給料表]</t>
    <rPh sb="0" eb="2">
      <t>カイケイ</t>
    </rPh>
    <rPh sb="2" eb="4">
      <t>ネンド</t>
    </rPh>
    <rPh sb="4" eb="5">
      <t>ニン</t>
    </rPh>
    <rPh sb="5" eb="6">
      <t>ヨウ</t>
    </rPh>
    <rPh sb="6" eb="8">
      <t>ショクイン</t>
    </rPh>
    <rPh sb="9" eb="12">
      <t>ショニンキュウ</t>
    </rPh>
    <rPh sb="12" eb="14">
      <t>ケッテイ</t>
    </rPh>
    <rPh sb="14" eb="16">
      <t>シサン</t>
    </rPh>
    <rPh sb="20" eb="23">
      <t>ギョウセイショク</t>
    </rPh>
    <rPh sb="23" eb="25">
      <t>キュウリョウ</t>
    </rPh>
    <rPh sb="25" eb="26">
      <t>ヒョウ</t>
    </rPh>
    <phoneticPr fontId="1"/>
  </si>
  <si>
    <r>
      <t xml:space="preserve">給与月額
</t>
    </r>
    <r>
      <rPr>
        <sz val="10"/>
        <color theme="1"/>
        <rFont val="HG丸ｺﾞｼｯｸM-PRO"/>
        <family val="3"/>
        <charset val="128"/>
      </rPr>
      <t>(給料月額＋地域手当)</t>
    </r>
    <rPh sb="0" eb="2">
      <t>キュウヨ</t>
    </rPh>
    <rPh sb="2" eb="4">
      <t>ゲツガク</t>
    </rPh>
    <rPh sb="6" eb="8">
      <t>キュウリョウ</t>
    </rPh>
    <rPh sb="8" eb="10">
      <t>ゲツガク</t>
    </rPh>
    <rPh sb="11" eb="13">
      <t>チイキ</t>
    </rPh>
    <rPh sb="13" eb="15">
      <t>テアテ</t>
    </rPh>
    <phoneticPr fontId="1"/>
  </si>
  <si>
    <t>職務区分</t>
    <rPh sb="0" eb="2">
      <t>ショクム</t>
    </rPh>
    <rPh sb="2" eb="3">
      <t>ク</t>
    </rPh>
    <rPh sb="3" eb="4">
      <t>ブン</t>
    </rPh>
    <phoneticPr fontId="1"/>
  </si>
  <si>
    <r>
      <t xml:space="preserve">加算号給①
</t>
    </r>
    <r>
      <rPr>
        <sz val="10"/>
        <color theme="1"/>
        <rFont val="HG丸ｺﾞｼｯｸM-PRO"/>
        <family val="3"/>
        <charset val="128"/>
      </rPr>
      <t>(端数切捨)</t>
    </r>
    <rPh sb="0" eb="2">
      <t>カサン</t>
    </rPh>
    <rPh sb="2" eb="4">
      <t>ゴウキュウ</t>
    </rPh>
    <rPh sb="7" eb="9">
      <t>ハスウ</t>
    </rPh>
    <rPh sb="9" eb="11">
      <t>キリス</t>
    </rPh>
    <phoneticPr fontId="1"/>
  </si>
  <si>
    <t>加算号給②</t>
    <rPh sb="0" eb="2">
      <t>カサン</t>
    </rPh>
    <rPh sb="2" eb="4">
      <t>ゴウキュウ</t>
    </rPh>
    <phoneticPr fontId="1"/>
  </si>
  <si>
    <r>
      <t xml:space="preserve">年収[１年目]
</t>
    </r>
    <r>
      <rPr>
        <sz val="10"/>
        <color theme="1"/>
        <rFont val="HG丸ｺﾞｼｯｸM-PRO"/>
        <family val="3"/>
        <charset val="128"/>
      </rPr>
      <t>(給与年額＋期末手当)</t>
    </r>
    <rPh sb="0" eb="2">
      <t>ネンシュウ</t>
    </rPh>
    <rPh sb="4" eb="6">
      <t>ネンメ</t>
    </rPh>
    <rPh sb="9" eb="11">
      <t>キュウヨ</t>
    </rPh>
    <rPh sb="11" eb="13">
      <t>ネンガク</t>
    </rPh>
    <rPh sb="14" eb="16">
      <t>キマツ</t>
    </rPh>
    <rPh sb="16" eb="18">
      <t>テアテ</t>
    </rPh>
    <phoneticPr fontId="1"/>
  </si>
  <si>
    <t>号
給</t>
    <rPh sb="0" eb="1">
      <t>ゴウ</t>
    </rPh>
    <rPh sb="2" eb="3">
      <t>キュウ</t>
    </rPh>
    <phoneticPr fontId="1"/>
  </si>
  <si>
    <t>★初任給決定</t>
    <rPh sb="1" eb="4">
      <t>ショニンキュウ</t>
    </rPh>
    <rPh sb="4" eb="6">
      <t>ケッテイ</t>
    </rPh>
    <phoneticPr fontId="1"/>
  </si>
  <si>
    <t>初任給基準号給</t>
    <rPh sb="0" eb="3">
      <t>ショニンキュウ</t>
    </rPh>
    <rPh sb="3" eb="5">
      <t>キジュン</t>
    </rPh>
    <rPh sb="5" eb="7">
      <t>ゴウキュウ</t>
    </rPh>
    <phoneticPr fontId="1"/>
  </si>
  <si>
    <t>＋</t>
    <phoneticPr fontId="1"/>
  </si>
  <si>
    <t>加算号給①</t>
    <rPh sb="0" eb="2">
      <t>カサン</t>
    </rPh>
    <rPh sb="2" eb="4">
      <t>ゴウキュウ</t>
    </rPh>
    <phoneticPr fontId="1"/>
  </si>
  <si>
    <t>加算号給②</t>
    <rPh sb="0" eb="2">
      <t>カサン</t>
    </rPh>
    <rPh sb="2" eb="4">
      <t>ゴウキュウ</t>
    </rPh>
    <phoneticPr fontId="1"/>
  </si>
  <si>
    <t>＝</t>
    <phoneticPr fontId="1"/>
  </si>
  <si>
    <t>決定初任給</t>
    <rPh sb="0" eb="2">
      <t>ケッテイ</t>
    </rPh>
    <rPh sb="2" eb="5">
      <t>ショニンキュウ</t>
    </rPh>
    <phoneticPr fontId="1"/>
  </si>
  <si>
    <t>級</t>
    <rPh sb="0" eb="1">
      <t>キュウ</t>
    </rPh>
    <phoneticPr fontId="1"/>
  </si>
  <si>
    <t>※職務区分における上限号給を超える場合は上限の号給を適用</t>
    <rPh sb="1" eb="3">
      <t>ショクム</t>
    </rPh>
    <rPh sb="3" eb="5">
      <t>クブン</t>
    </rPh>
    <rPh sb="9" eb="11">
      <t>ジョウゲン</t>
    </rPh>
    <rPh sb="11" eb="13">
      <t>ゴウキュウ</t>
    </rPh>
    <rPh sb="14" eb="15">
      <t>コ</t>
    </rPh>
    <rPh sb="17" eb="19">
      <t>バアイ</t>
    </rPh>
    <rPh sb="20" eb="22">
      <t>ジョウゲン</t>
    </rPh>
    <rPh sb="23" eb="25">
      <t>ゴウキュウ</t>
    </rPh>
    <rPh sb="26" eb="28">
      <t>テキヨウ</t>
    </rPh>
    <phoneticPr fontId="1"/>
  </si>
  <si>
    <t>【給与水準等】</t>
    <rPh sb="1" eb="3">
      <t>キュウヨ</t>
    </rPh>
    <rPh sb="3" eb="6">
      <t>スイジュントウ</t>
    </rPh>
    <phoneticPr fontId="1"/>
  </si>
  <si>
    <t>　　・1ヶ月未満の勤務期間がある場合は、15日を１ヶ月として入力して下さい。（例：６ヶ月20日⇒７ヶ月）</t>
    <rPh sb="5" eb="6">
      <t>ゲツ</t>
    </rPh>
    <rPh sb="6" eb="8">
      <t>ミマン</t>
    </rPh>
    <rPh sb="9" eb="11">
      <t>キンム</t>
    </rPh>
    <rPh sb="11" eb="13">
      <t>キカン</t>
    </rPh>
    <rPh sb="16" eb="18">
      <t>バアイ</t>
    </rPh>
    <rPh sb="22" eb="23">
      <t>ニチ</t>
    </rPh>
    <rPh sb="26" eb="27">
      <t>ゲツ</t>
    </rPh>
    <rPh sb="30" eb="32">
      <t>ニュウリョク</t>
    </rPh>
    <rPh sb="34" eb="35">
      <t>クダ</t>
    </rPh>
    <rPh sb="39" eb="40">
      <t>レイ</t>
    </rPh>
    <rPh sb="43" eb="44">
      <t>ゲツ</t>
    </rPh>
    <rPh sb="46" eb="47">
      <t>ニチ</t>
    </rPh>
    <rPh sb="50" eb="51">
      <t>ゲツ</t>
    </rPh>
    <phoneticPr fontId="1"/>
  </si>
  <si>
    <t>　　・重複している職歴期間等がある場合は、いずれか有利な職歴期間等のみを前歴として使用します。</t>
    <rPh sb="3" eb="5">
      <t>チョウフク</t>
    </rPh>
    <rPh sb="9" eb="11">
      <t>ショクレキ</t>
    </rPh>
    <rPh sb="11" eb="13">
      <t>キカン</t>
    </rPh>
    <rPh sb="13" eb="14">
      <t>トウ</t>
    </rPh>
    <rPh sb="17" eb="19">
      <t>バアイ</t>
    </rPh>
    <rPh sb="25" eb="27">
      <t>ユウリ</t>
    </rPh>
    <rPh sb="28" eb="30">
      <t>ショクレキ</t>
    </rPh>
    <rPh sb="30" eb="32">
      <t>キカン</t>
    </rPh>
    <rPh sb="32" eb="33">
      <t>トウ</t>
    </rPh>
    <rPh sb="36" eb="38">
      <t>ゼンレキ</t>
    </rPh>
    <rPh sb="41" eb="43">
      <t>シヨウ</t>
    </rPh>
    <phoneticPr fontId="1"/>
  </si>
  <si>
    <t>◎あくまでも試算シートです。実際に決定される初任給と異なる場合もありますのでご注意下さい。</t>
    <rPh sb="6" eb="8">
      <t>シサン</t>
    </rPh>
    <rPh sb="14" eb="16">
      <t>ジッサイ</t>
    </rPh>
    <rPh sb="17" eb="19">
      <t>ケッテイ</t>
    </rPh>
    <rPh sb="22" eb="25">
      <t>ショニンキュウ</t>
    </rPh>
    <rPh sb="26" eb="27">
      <t>コト</t>
    </rPh>
    <rPh sb="29" eb="31">
      <t>バアイ</t>
    </rPh>
    <rPh sb="39" eb="41">
      <t>チュウイ</t>
    </rPh>
    <rPh sb="41" eb="42">
      <t>クダ</t>
    </rPh>
    <phoneticPr fontId="1"/>
  </si>
  <si>
    <t>短時間勤務</t>
    <rPh sb="0" eb="3">
      <t>タンジカン</t>
    </rPh>
    <rPh sb="3" eb="5">
      <t>キンム</t>
    </rPh>
    <phoneticPr fontId="1"/>
  </si>
  <si>
    <t>異種</t>
    <rPh sb="0" eb="2">
      <t>イシュ</t>
    </rPh>
    <phoneticPr fontId="1"/>
  </si>
  <si>
    <t>　　・前歴区分の「同種」「異種」はフルタイム、「短時間勤務」は週の勤務時間が19時間30分程度以上のもの、</t>
    <rPh sb="3" eb="5">
      <t>ゼンレキ</t>
    </rPh>
    <rPh sb="5" eb="7">
      <t>クブン</t>
    </rPh>
    <rPh sb="9" eb="11">
      <t>ドウシュ</t>
    </rPh>
    <rPh sb="13" eb="15">
      <t>イシュ</t>
    </rPh>
    <rPh sb="24" eb="27">
      <t>タンジカン</t>
    </rPh>
    <rPh sb="27" eb="29">
      <t>キンム</t>
    </rPh>
    <rPh sb="31" eb="32">
      <t>シュウ</t>
    </rPh>
    <rPh sb="33" eb="35">
      <t>キンム</t>
    </rPh>
    <rPh sb="35" eb="37">
      <t>ジカン</t>
    </rPh>
    <rPh sb="40" eb="42">
      <t>ジカン</t>
    </rPh>
    <rPh sb="44" eb="45">
      <t>フン</t>
    </rPh>
    <rPh sb="45" eb="47">
      <t>テイド</t>
    </rPh>
    <rPh sb="47" eb="49">
      <t>イジョウ</t>
    </rPh>
    <phoneticPr fontId="1"/>
  </si>
  <si>
    <t>　　　「学校」は正規の就学年数（4年制の大学に6年在学した場合⇒4年）が前歴の対象となります。</t>
    <rPh sb="4" eb="6">
      <t>ガッコウ</t>
    </rPh>
    <rPh sb="8" eb="10">
      <t>セイキ</t>
    </rPh>
    <rPh sb="11" eb="13">
      <t>シュウガク</t>
    </rPh>
    <rPh sb="13" eb="15">
      <t>ネンスウ</t>
    </rPh>
    <rPh sb="36" eb="38">
      <t>ゼンレキ</t>
    </rPh>
    <rPh sb="39" eb="41">
      <t>タイショウ</t>
    </rPh>
    <phoneticPr fontId="1"/>
  </si>
  <si>
    <t>１Ａ</t>
  </si>
  <si>
    <t>会計年度任用職員　初任給決定試算シート[保育士給料表]</t>
    <rPh sb="0" eb="2">
      <t>カイケイ</t>
    </rPh>
    <rPh sb="2" eb="4">
      <t>ネンド</t>
    </rPh>
    <rPh sb="4" eb="5">
      <t>ニン</t>
    </rPh>
    <rPh sb="5" eb="6">
      <t>ヨウ</t>
    </rPh>
    <rPh sb="6" eb="8">
      <t>ショクイン</t>
    </rPh>
    <rPh sb="9" eb="12">
      <t>ショニンキュウ</t>
    </rPh>
    <rPh sb="12" eb="14">
      <t>ケッテイ</t>
    </rPh>
    <rPh sb="14" eb="16">
      <t>シサン</t>
    </rPh>
    <rPh sb="20" eb="23">
      <t>ホイクシ</t>
    </rPh>
    <rPh sb="23" eb="25">
      <t>キュウリョウ</t>
    </rPh>
    <rPh sb="25" eb="26">
      <t>ヒョウ</t>
    </rPh>
    <phoneticPr fontId="1"/>
  </si>
  <si>
    <t>会計年度任用職員　初任給決定試算シート[技能労務職給料表]</t>
    <rPh sb="0" eb="2">
      <t>カイケイ</t>
    </rPh>
    <rPh sb="2" eb="4">
      <t>ネンド</t>
    </rPh>
    <rPh sb="4" eb="5">
      <t>ニン</t>
    </rPh>
    <rPh sb="5" eb="6">
      <t>ヨウ</t>
    </rPh>
    <rPh sb="6" eb="8">
      <t>ショクイン</t>
    </rPh>
    <rPh sb="9" eb="12">
      <t>ショニンキュウ</t>
    </rPh>
    <rPh sb="12" eb="14">
      <t>ケッテイ</t>
    </rPh>
    <rPh sb="14" eb="16">
      <t>シサン</t>
    </rPh>
    <rPh sb="20" eb="22">
      <t>ギノウ</t>
    </rPh>
    <rPh sb="22" eb="24">
      <t>ロウム</t>
    </rPh>
    <rPh sb="24" eb="25">
      <t>ショク</t>
    </rPh>
    <rPh sb="25" eb="27">
      <t>キュウリョウ</t>
    </rPh>
    <rPh sb="27" eb="28">
      <t>ヒョウ</t>
    </rPh>
    <phoneticPr fontId="1"/>
  </si>
  <si>
    <t>地域込</t>
    <rPh sb="0" eb="2">
      <t>チイキ</t>
    </rPh>
    <rPh sb="2" eb="3">
      <t>コ</t>
    </rPh>
    <phoneticPr fontId="1"/>
  </si>
  <si>
    <t>短</t>
    <rPh sb="0" eb="1">
      <t>タン</t>
    </rPh>
    <phoneticPr fontId="1"/>
  </si>
  <si>
    <t>期末手当月数</t>
    <rPh sb="0" eb="2">
      <t>キマツ</t>
    </rPh>
    <rPh sb="2" eb="4">
      <t>テアテ</t>
    </rPh>
    <rPh sb="4" eb="6">
      <t>ツキスウ</t>
    </rPh>
    <phoneticPr fontId="1"/>
  </si>
  <si>
    <t>６月期</t>
    <rPh sb="1" eb="2">
      <t>ガツ</t>
    </rPh>
    <rPh sb="2" eb="3">
      <t>キ</t>
    </rPh>
    <phoneticPr fontId="1"/>
  </si>
  <si>
    <t>12月期</t>
    <rPh sb="2" eb="3">
      <t>ガツ</t>
    </rPh>
    <rPh sb="3" eb="4">
      <t>キ</t>
    </rPh>
    <phoneticPr fontId="1"/>
  </si>
  <si>
    <t>　作成条件
　　・地域手当：給料月額の16％
　　・期末手当：年間2.6月分（ただし6月期の支給割合は75％）</t>
    <rPh sb="1" eb="3">
      <t>サクセイ</t>
    </rPh>
    <rPh sb="3" eb="5">
      <t>ジョウケン</t>
    </rPh>
    <rPh sb="9" eb="11">
      <t>チイキ</t>
    </rPh>
    <rPh sb="11" eb="13">
      <t>テアテ</t>
    </rPh>
    <rPh sb="14" eb="16">
      <t>キュウリョウ</t>
    </rPh>
    <rPh sb="16" eb="18">
      <t>ゲツガク</t>
    </rPh>
    <rPh sb="26" eb="28">
      <t>キマツ</t>
    </rPh>
    <rPh sb="28" eb="30">
      <t>テアテ</t>
    </rPh>
    <rPh sb="31" eb="33">
      <t>ネンカン</t>
    </rPh>
    <rPh sb="36" eb="37">
      <t>ツキ</t>
    </rPh>
    <rPh sb="37" eb="38">
      <t>ブン</t>
    </rPh>
    <rPh sb="43" eb="45">
      <t>ガツキ</t>
    </rPh>
    <rPh sb="46" eb="48">
      <t>シキュウ</t>
    </rPh>
    <rPh sb="48" eb="50">
      <t>ワリアイ</t>
    </rPh>
    <phoneticPr fontId="1"/>
  </si>
  <si>
    <t>○○大学</t>
    <rPh sb="2" eb="4">
      <t>ダイガク</t>
    </rPh>
    <phoneticPr fontId="1"/>
  </si>
  <si>
    <t>□□株式会社</t>
    <rPh sb="2" eb="6">
      <t>カブシキガイシャ</t>
    </rPh>
    <phoneticPr fontId="1"/>
  </si>
  <si>
    <t>大阪市（特別職非常勤職員）</t>
    <rPh sb="0" eb="3">
      <t>オオサカシ</t>
    </rPh>
    <rPh sb="4" eb="6">
      <t>トクベツ</t>
    </rPh>
    <rPh sb="6" eb="7">
      <t>ショク</t>
    </rPh>
    <rPh sb="7" eb="10">
      <t>ヒジョウキン</t>
    </rPh>
    <rPh sb="10" eb="12">
      <t>ショクイン</t>
    </rPh>
    <phoneticPr fontId="1"/>
  </si>
  <si>
    <t>《　記入例　》</t>
    <rPh sb="2" eb="4">
      <t>キニュウ</t>
    </rPh>
    <rPh sb="4" eb="5">
      <t>レイ</t>
    </rPh>
    <phoneticPr fontId="1"/>
  </si>
  <si>
    <r>
      <t>　　　※ 現行の大阪市の○○局(区)非常勤職員（週30時間程度勤務）としての期間は「</t>
    </r>
    <r>
      <rPr>
        <u/>
        <sz val="10"/>
        <color rgb="FFFF0000"/>
        <rFont val="ＭＳ Ｐゴシック"/>
        <family val="3"/>
        <charset val="128"/>
      </rPr>
      <t>短時間勤務</t>
    </r>
    <r>
      <rPr>
        <sz val="10"/>
        <color rgb="FFFF0000"/>
        <rFont val="ＭＳ Ｐゴシック"/>
        <family val="3"/>
        <charset val="128"/>
      </rPr>
      <t>」となります。</t>
    </r>
    <rPh sb="5" eb="7">
      <t>ゲンコウ</t>
    </rPh>
    <rPh sb="8" eb="11">
      <t>オオサカシ</t>
    </rPh>
    <rPh sb="14" eb="15">
      <t>キョク</t>
    </rPh>
    <rPh sb="16" eb="17">
      <t>ク</t>
    </rPh>
    <rPh sb="18" eb="21">
      <t>ヒジョウキン</t>
    </rPh>
    <rPh sb="21" eb="23">
      <t>ショクイン</t>
    </rPh>
    <rPh sb="24" eb="25">
      <t>シュウ</t>
    </rPh>
    <rPh sb="27" eb="29">
      <t>ジカン</t>
    </rPh>
    <rPh sb="29" eb="31">
      <t>テイド</t>
    </rPh>
    <rPh sb="31" eb="33">
      <t>キンム</t>
    </rPh>
    <rPh sb="38" eb="40">
      <t>キカン</t>
    </rPh>
    <rPh sb="42" eb="45">
      <t>タンジカン</t>
    </rPh>
    <rPh sb="45" eb="47">
      <t>キンム</t>
    </rPh>
    <phoneticPr fontId="1"/>
  </si>
  <si>
    <t/>
  </si>
  <si>
    <t>令和２年４月１日現在</t>
    <rPh sb="0" eb="2">
      <t>レイワ</t>
    </rPh>
    <rPh sb="3" eb="4">
      <t>ネン</t>
    </rPh>
    <rPh sb="5" eb="6">
      <t>ガツ</t>
    </rPh>
    <rPh sb="7" eb="8">
      <t>ニチ</t>
    </rPh>
    <rPh sb="8" eb="10">
      <t>ゲンザイ</t>
    </rPh>
    <phoneticPr fontId="1"/>
  </si>
  <si>
    <t>◆２年制の保育士養成所卒業以降の前歴</t>
    <rPh sb="2" eb="3">
      <t>ネン</t>
    </rPh>
    <rPh sb="3" eb="4">
      <t>セイ</t>
    </rPh>
    <rPh sb="5" eb="8">
      <t>ホイクシ</t>
    </rPh>
    <rPh sb="8" eb="10">
      <t>ヨウセイ</t>
    </rPh>
    <rPh sb="10" eb="11">
      <t>ショ</t>
    </rPh>
    <rPh sb="11" eb="13">
      <t>ソツギョウ</t>
    </rPh>
    <rPh sb="13" eb="15">
      <t>イコウ</t>
    </rPh>
    <rPh sb="16" eb="18">
      <t>ゼンレキ</t>
    </rPh>
    <phoneticPr fontId="1"/>
  </si>
  <si>
    <t>　　・２年制の保育士養成所卒業以降の職歴・学歴を入力して下さい。（職歴証明書等が提出できるものに限ります。）</t>
    <rPh sb="4" eb="5">
      <t>ネン</t>
    </rPh>
    <rPh sb="5" eb="6">
      <t>セイ</t>
    </rPh>
    <rPh sb="7" eb="10">
      <t>ホイクシ</t>
    </rPh>
    <rPh sb="10" eb="12">
      <t>ヨウセイ</t>
    </rPh>
    <rPh sb="12" eb="13">
      <t>ショ</t>
    </rPh>
    <rPh sb="13" eb="15">
      <t>ソツギョウ</t>
    </rPh>
    <rPh sb="15" eb="17">
      <t>イコウ</t>
    </rPh>
    <rPh sb="18" eb="20">
      <t>ショクレキ</t>
    </rPh>
    <rPh sb="21" eb="23">
      <t>ガクレキ</t>
    </rPh>
    <rPh sb="24" eb="26">
      <t>ニュウリョク</t>
    </rPh>
    <rPh sb="28" eb="29">
      <t>クダ</t>
    </rPh>
    <rPh sb="33" eb="35">
      <t>ショクレキ</t>
    </rPh>
    <rPh sb="35" eb="38">
      <t>ショウメイショ</t>
    </rPh>
    <rPh sb="38" eb="39">
      <t>トウ</t>
    </rPh>
    <rPh sb="40" eb="42">
      <t>テイシュツ</t>
    </rPh>
    <rPh sb="48" eb="49">
      <t>カギ</t>
    </rPh>
    <phoneticPr fontId="1"/>
  </si>
  <si>
    <t>◆高校卒業以降の前歴</t>
    <rPh sb="1" eb="3">
      <t>コウコウ</t>
    </rPh>
    <rPh sb="3" eb="5">
      <t>ソツギョウ</t>
    </rPh>
    <rPh sb="5" eb="7">
      <t>イコウ</t>
    </rPh>
    <rPh sb="8" eb="10">
      <t>ゼンレキ</t>
    </rPh>
    <phoneticPr fontId="1"/>
  </si>
  <si>
    <t>　　・高校卒業以降の職歴・学歴を入力して下さい。（職歴証明書等が提出できるものに限ります。）</t>
    <rPh sb="3" eb="5">
      <t>コウコウ</t>
    </rPh>
    <rPh sb="5" eb="7">
      <t>ソツギョウ</t>
    </rPh>
    <rPh sb="7" eb="9">
      <t>イコウ</t>
    </rPh>
    <rPh sb="10" eb="12">
      <t>ショクレキ</t>
    </rPh>
    <rPh sb="13" eb="15">
      <t>ガクレキ</t>
    </rPh>
    <rPh sb="16" eb="18">
      <t>ニュウリョク</t>
    </rPh>
    <rPh sb="20" eb="21">
      <t>クダ</t>
    </rPh>
    <rPh sb="25" eb="27">
      <t>ショクレキ</t>
    </rPh>
    <rPh sb="27" eb="30">
      <t>ショウメイショ</t>
    </rPh>
    <rPh sb="30" eb="31">
      <t>トウ</t>
    </rPh>
    <rPh sb="32" eb="34">
      <t>テイシュツ</t>
    </rPh>
    <rPh sb="40" eb="41">
      <t>カギ</t>
    </rPh>
    <phoneticPr fontId="1"/>
  </si>
  <si>
    <t>◆高校卒業以降の前歴</t>
    <rPh sb="1" eb="5">
      <t>コウコウソツギョウ</t>
    </rPh>
    <rPh sb="5" eb="7">
      <t>イコウ</t>
    </rPh>
    <rPh sb="8" eb="10">
      <t>ゼンレキ</t>
    </rPh>
    <phoneticPr fontId="1"/>
  </si>
  <si>
    <t>　　・高校卒業以降の職歴・学歴を入力して下さい。（職歴証明書等が提出できるものに限ります。）</t>
    <rPh sb="3" eb="7">
      <t>コウコウソツギョウ</t>
    </rPh>
    <rPh sb="7" eb="9">
      <t>イコウ</t>
    </rPh>
    <rPh sb="10" eb="12">
      <t>ショクレキ</t>
    </rPh>
    <rPh sb="13" eb="15">
      <t>ガクレキ</t>
    </rPh>
    <rPh sb="16" eb="18">
      <t>ニュウリョク</t>
    </rPh>
    <rPh sb="20" eb="21">
      <t>クダ</t>
    </rPh>
    <rPh sb="25" eb="27">
      <t>ショクレキ</t>
    </rPh>
    <rPh sb="27" eb="30">
      <t>ショウメイショ</t>
    </rPh>
    <rPh sb="30" eb="31">
      <t>トウ</t>
    </rPh>
    <rPh sb="32" eb="34">
      <t>テイシュツ</t>
    </rPh>
    <rPh sb="40" eb="41">
      <t>カギ</t>
    </rPh>
    <phoneticPr fontId="1"/>
  </si>
  <si>
    <t>◆高校卒業以降の前歴</t>
    <rPh sb="1" eb="3">
      <t>コウコウ</t>
    </rPh>
    <rPh sb="2" eb="3">
      <t>コウ</t>
    </rPh>
    <rPh sb="3" eb="5">
      <t>ソツギョウ</t>
    </rPh>
    <rPh sb="5" eb="7">
      <t>イコウ</t>
    </rPh>
    <rPh sb="8" eb="10">
      <t>ゼンレキ</t>
    </rPh>
    <phoneticPr fontId="1"/>
  </si>
  <si>
    <t>２Ａ</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</si>
</sst>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quot;円&quot;"/>
    <numFmt numFmtId="178" formatCode="###&quot;万円&quot;"/>
  </numFmts>
  <fonts count="18" x14ac:knownFonts="1">
    <font>
      <sz val="11"/>
      <color theme="1"/>
      <name val="ＭＳ Ｐゴシック"/>
      <family val="2"/>
      <charset val="128"/>
      <scheme val="minor"/>
    </font>
    <font>
      <sz val="6"/>
      <name val="ＭＳ Ｐゴシック"/>
      <family val="2"/>
      <charset val="128"/>
      <scheme val="minor"/>
    </font>
    <font>
      <sz val="12"/>
      <color theme="1"/>
      <name val="HG丸ｺﾞｼｯｸM-PRO"/>
      <family val="3"/>
      <charset val="128"/>
    </font>
    <font>
      <sz val="10"/>
      <color theme="1"/>
      <name val="HG丸ｺﾞｼｯｸM-PRO"/>
      <family val="3"/>
      <charset val="128"/>
    </font>
    <font>
      <sz val="14"/>
      <color theme="1"/>
      <name val="HGP創英角ｺﾞｼｯｸUB"/>
      <family val="3"/>
      <charset val="128"/>
    </font>
    <font>
      <sz val="9"/>
      <color theme="1"/>
      <name val="HG丸ｺﾞｼｯｸM-PRO"/>
      <family val="3"/>
      <charset val="128"/>
    </font>
    <font>
      <sz val="12"/>
      <color theme="0"/>
      <name val="HGP創英角ｺﾞｼｯｸUB"/>
      <family val="3"/>
      <charset val="128"/>
    </font>
    <font>
      <b/>
      <sz val="18"/>
      <color rgb="FFFF0000"/>
      <name val="HG丸ｺﾞｼｯｸM-PRO"/>
      <family val="3"/>
      <charset val="128"/>
    </font>
    <font>
      <sz val="11"/>
      <color rgb="FFFF0000"/>
      <name val="ＭＳ Ｐゴシック"/>
      <family val="3"/>
      <charset val="128"/>
    </font>
    <font>
      <sz val="10"/>
      <color rgb="FFFF0000"/>
      <name val="ＭＳ Ｐゴシック"/>
      <family val="3"/>
      <charset val="128"/>
    </font>
    <font>
      <u/>
      <sz val="12"/>
      <color rgb="FFFF0000"/>
      <name val="HGS創英角ｺﾞｼｯｸUB"/>
      <family val="3"/>
      <charset val="128"/>
    </font>
    <font>
      <sz val="9"/>
      <color rgb="FFFF0000"/>
      <name val="ＭＳ Ｐゴシック"/>
      <family val="3"/>
      <charset val="128"/>
    </font>
    <font>
      <sz val="9"/>
      <color theme="1"/>
      <name val="ＭＳ Ｐゴシック"/>
      <family val="3"/>
      <charset val="128"/>
    </font>
    <font>
      <b/>
      <sz val="14"/>
      <color theme="1"/>
      <name val="HGP創英角ｺﾞｼｯｸUB"/>
      <family val="3"/>
      <charset val="128"/>
    </font>
    <font>
      <u/>
      <sz val="10"/>
      <color rgb="FFFF0000"/>
      <name val="ＭＳ Ｐゴシック"/>
      <family val="3"/>
      <charset val="128"/>
    </font>
    <font>
      <b/>
      <sz val="9"/>
      <color indexed="81"/>
      <name val="ＭＳ Ｐゴシック"/>
      <family val="3"/>
      <charset val="128"/>
    </font>
    <font>
      <b/>
      <sz val="9"/>
      <color indexed="8"/>
      <name val="ＭＳ Ｐゴシック"/>
      <family val="3"/>
      <charset val="128"/>
    </font>
    <font>
      <sz val="14"/>
      <color theme="0"/>
      <name val="HGS創英角ｺﾞｼｯｸUB"/>
      <family val="3"/>
      <charset val="128"/>
    </font>
  </fonts>
  <fills count="7">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theme="9" tint="0.39997558519241921"/>
        <bgColor indexed="64"/>
      </patternFill>
    </fill>
    <fill>
      <patternFill patternType="solid">
        <fgColor theme="1"/>
        <bgColor indexed="64"/>
      </patternFill>
    </fill>
    <fill>
      <patternFill patternType="solid">
        <fgColor rgb="FFFF0000"/>
        <bgColor indexed="64"/>
      </patternFill>
    </fill>
  </fills>
  <borders count="5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bottom style="medium">
        <color auto="1"/>
      </bottom>
      <diagonal/>
    </border>
    <border>
      <left/>
      <right/>
      <top style="thin">
        <color auto="1"/>
      </top>
      <bottom/>
      <diagonal/>
    </border>
    <border>
      <left/>
      <right/>
      <top/>
      <bottom style="thin">
        <color auto="1"/>
      </bottom>
      <diagonal/>
    </border>
    <border>
      <left/>
      <right style="thin">
        <color auto="1"/>
      </right>
      <top style="medium">
        <color auto="1"/>
      </top>
      <bottom style="medium">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right style="thin">
        <color auto="1"/>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style="medium">
        <color auto="1"/>
      </right>
      <top style="thin">
        <color auto="1"/>
      </top>
      <bottom style="medium">
        <color auto="1"/>
      </bottom>
      <diagonal/>
    </border>
    <border>
      <left style="thin">
        <color auto="1"/>
      </left>
      <right style="thin">
        <color auto="1"/>
      </right>
      <top style="thin">
        <color theme="1"/>
      </top>
      <bottom/>
      <diagonal/>
    </border>
    <border>
      <left style="thin">
        <color auto="1"/>
      </left>
      <right style="thin">
        <color theme="1"/>
      </right>
      <top style="thin">
        <color theme="1"/>
      </top>
      <bottom/>
      <diagonal/>
    </border>
    <border>
      <left style="thin">
        <color auto="1"/>
      </left>
      <right style="thin">
        <color auto="1"/>
      </right>
      <top/>
      <bottom/>
      <diagonal/>
    </border>
    <border>
      <left style="thin">
        <color auto="1"/>
      </left>
      <right style="thin">
        <color theme="1"/>
      </right>
      <top/>
      <bottom/>
      <diagonal/>
    </border>
    <border>
      <left style="thin">
        <color auto="1"/>
      </left>
      <right/>
      <top style="medium">
        <color auto="1"/>
      </top>
      <bottom style="medium">
        <color auto="1"/>
      </bottom>
      <diagonal/>
    </border>
    <border>
      <left/>
      <right style="thin">
        <color auto="1"/>
      </right>
      <top style="thin">
        <color theme="1"/>
      </top>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style="thin">
        <color theme="1"/>
      </left>
      <right/>
      <top style="thin">
        <color theme="1"/>
      </top>
      <bottom/>
      <diagonal/>
    </border>
    <border>
      <left style="thin">
        <color theme="1"/>
      </left>
      <right/>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style="thin">
        <color auto="1"/>
      </left>
      <right/>
      <top style="medium">
        <color auto="1"/>
      </top>
      <bottom/>
      <diagonal/>
    </border>
    <border>
      <left style="medium">
        <color auto="1"/>
      </left>
      <right/>
      <top/>
      <bottom style="thin">
        <color auto="1"/>
      </bottom>
      <diagonal/>
    </border>
    <border>
      <left/>
      <right style="medium">
        <color auto="1"/>
      </right>
      <top/>
      <bottom style="thin">
        <color auto="1"/>
      </bottom>
      <diagonal/>
    </border>
    <border>
      <left/>
      <right style="thin">
        <color auto="1"/>
      </right>
      <top style="thin">
        <color auto="1"/>
      </top>
      <bottom style="medium">
        <color auto="1"/>
      </bottom>
      <diagonal/>
    </border>
    <border>
      <left style="thin">
        <color auto="1"/>
      </left>
      <right style="medium">
        <color auto="1"/>
      </right>
      <top/>
      <bottom/>
      <diagonal/>
    </border>
    <border>
      <left style="medium">
        <color auto="1"/>
      </left>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1">
    <xf numFmtId="0" fontId="0" fillId="0" borderId="0">
      <alignment vertical="center"/>
    </xf>
  </cellStyleXfs>
  <cellXfs count="182">
    <xf numFmtId="0" fontId="0" fillId="0" borderId="0" xfId="0">
      <alignment vertical="center"/>
    </xf>
    <xf numFmtId="0" fontId="2" fillId="0" borderId="0" xfId="0" applyFont="1">
      <alignment vertical="center"/>
    </xf>
    <xf numFmtId="0" fontId="2" fillId="0" borderId="0" xfId="0" applyFont="1" applyBorder="1" applyAlignment="1">
      <alignment horizontal="center" vertical="center"/>
    </xf>
    <xf numFmtId="0" fontId="2" fillId="0" borderId="0" xfId="0" applyFont="1" applyBorder="1">
      <alignment vertical="center"/>
    </xf>
    <xf numFmtId="0" fontId="2" fillId="0" borderId="5" xfId="0" applyFont="1" applyBorder="1" applyAlignment="1">
      <alignment horizontal="center" vertical="center"/>
    </xf>
    <xf numFmtId="0" fontId="2" fillId="0" borderId="3" xfId="0" applyFont="1" applyBorder="1" applyAlignment="1">
      <alignment horizontal="center" vertical="center"/>
    </xf>
    <xf numFmtId="0" fontId="2" fillId="0" borderId="0" xfId="0" applyFont="1" applyFill="1" applyBorder="1" applyAlignment="1">
      <alignment horizontal="center" vertical="center"/>
    </xf>
    <xf numFmtId="9" fontId="3" fillId="0" borderId="0" xfId="0" applyNumberFormat="1" applyFont="1" applyAlignment="1">
      <alignment horizontal="right" vertical="center" indent="1"/>
    </xf>
    <xf numFmtId="0" fontId="2" fillId="0" borderId="5" xfId="0" applyFont="1" applyBorder="1" applyAlignment="1">
      <alignment horizontal="right" vertical="center"/>
    </xf>
    <xf numFmtId="0" fontId="2" fillId="0" borderId="0" xfId="0" applyFont="1" applyBorder="1" applyAlignment="1">
      <alignment horizontal="left" vertical="center"/>
    </xf>
    <xf numFmtId="0" fontId="2" fillId="0" borderId="0" xfId="0" applyFont="1" applyBorder="1" applyAlignment="1">
      <alignment horizontal="right" vertical="center"/>
    </xf>
    <xf numFmtId="9" fontId="3" fillId="0" borderId="0" xfId="0" applyNumberFormat="1" applyFont="1" applyBorder="1" applyAlignment="1">
      <alignment horizontal="right" vertical="center" indent="1"/>
    </xf>
    <xf numFmtId="0" fontId="2" fillId="0" borderId="0" xfId="0" applyFont="1" applyBorder="1" applyAlignment="1">
      <alignment vertical="center"/>
    </xf>
    <xf numFmtId="0" fontId="2" fillId="0" borderId="7" xfId="0" applyFont="1" applyBorder="1" applyAlignment="1">
      <alignment horizontal="center" vertical="center"/>
    </xf>
    <xf numFmtId="0" fontId="3" fillId="0" borderId="0" xfId="0" applyNumberFormat="1" applyFont="1" applyBorder="1" applyAlignment="1">
      <alignment horizontal="right" vertical="center" indent="1"/>
    </xf>
    <xf numFmtId="0" fontId="2" fillId="0" borderId="0" xfId="0" applyFont="1" applyFill="1" applyBorder="1" applyAlignment="1">
      <alignment vertical="center"/>
    </xf>
    <xf numFmtId="0" fontId="3" fillId="0" borderId="0" xfId="0" applyNumberFormat="1" applyFont="1" applyFill="1" applyBorder="1" applyAlignment="1">
      <alignment vertical="center"/>
    </xf>
    <xf numFmtId="0" fontId="2" fillId="0" borderId="15" xfId="0" applyFont="1" applyBorder="1" applyAlignment="1">
      <alignment horizontal="center" vertical="center"/>
    </xf>
    <xf numFmtId="0" fontId="2" fillId="0" borderId="11" xfId="0" applyFont="1" applyBorder="1" applyAlignment="1">
      <alignment horizontal="center" vertical="center"/>
    </xf>
    <xf numFmtId="0" fontId="2" fillId="0" borderId="16" xfId="0" applyFont="1" applyBorder="1" applyAlignment="1">
      <alignment horizontal="center" vertical="center"/>
    </xf>
    <xf numFmtId="0" fontId="2" fillId="0" borderId="29" xfId="0" applyNumberFormat="1" applyFont="1" applyFill="1" applyBorder="1" applyAlignment="1">
      <alignment vertical="center"/>
    </xf>
    <xf numFmtId="0" fontId="2" fillId="0" borderId="34" xfId="0" applyFont="1" applyBorder="1" applyAlignment="1">
      <alignment horizontal="center" vertical="center"/>
    </xf>
    <xf numFmtId="0" fontId="2" fillId="0" borderId="8" xfId="0" applyFont="1" applyBorder="1" applyAlignment="1">
      <alignment horizontal="center" vertical="center"/>
    </xf>
    <xf numFmtId="0" fontId="2" fillId="0" borderId="3" xfId="0" applyFont="1" applyBorder="1">
      <alignment vertical="center"/>
    </xf>
    <xf numFmtId="0" fontId="2" fillId="0" borderId="43" xfId="0" applyFont="1" applyBorder="1">
      <alignment vertical="center"/>
    </xf>
    <xf numFmtId="0" fontId="2" fillId="0" borderId="44" xfId="0" applyFont="1" applyBorder="1" applyAlignment="1">
      <alignment horizontal="center" vertical="center"/>
    </xf>
    <xf numFmtId="176" fontId="2" fillId="0" borderId="44" xfId="0" applyNumberFormat="1" applyFont="1" applyBorder="1">
      <alignment vertical="center"/>
    </xf>
    <xf numFmtId="0" fontId="2" fillId="0" borderId="29" xfId="0" applyFont="1" applyBorder="1" applyAlignment="1">
      <alignment horizontal="center" vertical="center"/>
    </xf>
    <xf numFmtId="176" fontId="9" fillId="0" borderId="0" xfId="0" applyNumberFormat="1" applyFont="1" applyBorder="1" applyAlignment="1">
      <alignment vertical="center"/>
    </xf>
    <xf numFmtId="0" fontId="11" fillId="0" borderId="10" xfId="0" applyFont="1" applyBorder="1" applyAlignment="1">
      <alignment vertical="center" wrapText="1"/>
    </xf>
    <xf numFmtId="0" fontId="11" fillId="0" borderId="0" xfId="0" applyFont="1" applyBorder="1" applyAlignment="1">
      <alignment vertical="center"/>
    </xf>
    <xf numFmtId="0" fontId="11" fillId="0" borderId="0" xfId="0" applyFont="1" applyBorder="1" applyAlignment="1">
      <alignment horizontal="left" vertical="center" wrapText="1"/>
    </xf>
    <xf numFmtId="0" fontId="8" fillId="0" borderId="0" xfId="0" applyFont="1" applyAlignment="1">
      <alignment horizontal="left" vertical="center"/>
    </xf>
    <xf numFmtId="176" fontId="9" fillId="0" borderId="0" xfId="0" applyNumberFormat="1" applyFont="1" applyBorder="1" applyAlignment="1">
      <alignment vertical="top"/>
    </xf>
    <xf numFmtId="0" fontId="12" fillId="0" borderId="0" xfId="0" applyFont="1" applyAlignment="1">
      <alignment horizontal="center" vertical="center"/>
    </xf>
    <xf numFmtId="0" fontId="12" fillId="0" borderId="0" xfId="0" applyFont="1">
      <alignment vertical="center"/>
    </xf>
    <xf numFmtId="0" fontId="5" fillId="0" borderId="0" xfId="0" applyFont="1">
      <alignment vertical="center"/>
    </xf>
    <xf numFmtId="0" fontId="12" fillId="0" borderId="0" xfId="0" applyFont="1" applyAlignment="1">
      <alignment vertical="center"/>
    </xf>
    <xf numFmtId="0" fontId="12" fillId="3" borderId="1" xfId="0" applyFont="1" applyFill="1" applyBorder="1" applyAlignment="1">
      <alignment horizontal="center" vertical="center"/>
    </xf>
    <xf numFmtId="0" fontId="12" fillId="0" borderId="1" xfId="0" applyFont="1" applyBorder="1" applyAlignment="1">
      <alignment horizontal="center" vertical="center"/>
    </xf>
    <xf numFmtId="0" fontId="12" fillId="0" borderId="1" xfId="0" applyFont="1" applyBorder="1">
      <alignment vertical="center"/>
    </xf>
    <xf numFmtId="9" fontId="12" fillId="0" borderId="1" xfId="0" applyNumberFormat="1" applyFont="1" applyBorder="1">
      <alignment vertical="center"/>
    </xf>
    <xf numFmtId="0" fontId="12" fillId="0" borderId="1" xfId="0" applyNumberFormat="1" applyFont="1" applyBorder="1">
      <alignment vertical="center"/>
    </xf>
    <xf numFmtId="0" fontId="12" fillId="3" borderId="1" xfId="0" applyFont="1" applyFill="1" applyBorder="1" applyAlignment="1">
      <alignment horizontal="center" vertical="center"/>
    </xf>
    <xf numFmtId="0" fontId="2" fillId="0" borderId="16" xfId="0" applyFont="1" applyBorder="1" applyAlignment="1">
      <alignment horizontal="center" vertical="center"/>
    </xf>
    <xf numFmtId="0" fontId="2" fillId="0" borderId="4" xfId="0" applyFont="1" applyBorder="1" applyAlignment="1">
      <alignment horizontal="center" vertical="center"/>
    </xf>
    <xf numFmtId="0" fontId="2" fillId="0" borderId="50" xfId="0" applyFont="1" applyBorder="1">
      <alignment vertical="center"/>
    </xf>
    <xf numFmtId="176" fontId="2" fillId="0" borderId="0" xfId="0" applyNumberFormat="1" applyFont="1" applyBorder="1">
      <alignment vertical="center"/>
    </xf>
    <xf numFmtId="0" fontId="12" fillId="3" borderId="1" xfId="0" applyFont="1" applyFill="1" applyBorder="1" applyAlignment="1">
      <alignment horizontal="center" vertical="center"/>
    </xf>
    <xf numFmtId="9" fontId="12" fillId="3" borderId="1" xfId="0" applyNumberFormat="1" applyFont="1" applyFill="1" applyBorder="1" applyAlignment="1">
      <alignment horizontal="center" vertical="center"/>
    </xf>
    <xf numFmtId="0" fontId="12" fillId="3" borderId="1" xfId="0" applyFont="1" applyFill="1" applyBorder="1" applyAlignment="1">
      <alignment horizontal="center" vertical="center"/>
    </xf>
    <xf numFmtId="0" fontId="12" fillId="0" borderId="1" xfId="0" applyFont="1" applyBorder="1" applyAlignment="1">
      <alignment horizontal="center" vertical="center"/>
    </xf>
    <xf numFmtId="0" fontId="2" fillId="0" borderId="16" xfId="0" applyFont="1" applyBorder="1" applyAlignment="1">
      <alignment horizontal="center" vertical="center"/>
    </xf>
    <xf numFmtId="0" fontId="2" fillId="0" borderId="0" xfId="0" applyFont="1" applyFill="1" applyBorder="1" applyAlignment="1">
      <alignment horizontal="center" vertical="center"/>
    </xf>
    <xf numFmtId="0" fontId="2" fillId="0" borderId="2" xfId="0" applyFont="1" applyBorder="1" applyAlignment="1">
      <alignment horizontal="right" vertical="center"/>
    </xf>
    <xf numFmtId="177" fontId="2" fillId="0" borderId="43" xfId="0" applyNumberFormat="1" applyFont="1" applyBorder="1" applyAlignment="1">
      <alignment horizontal="center" vertical="center"/>
    </xf>
    <xf numFmtId="177" fontId="2" fillId="0" borderId="44" xfId="0" applyNumberFormat="1" applyFont="1" applyBorder="1" applyAlignment="1">
      <alignment horizontal="center" vertical="center"/>
    </xf>
    <xf numFmtId="177" fontId="2" fillId="0" borderId="48" xfId="0" applyNumberFormat="1" applyFont="1" applyBorder="1" applyAlignment="1">
      <alignment horizontal="center" vertical="center"/>
    </xf>
    <xf numFmtId="178" fontId="2" fillId="0" borderId="28" xfId="0" applyNumberFormat="1" applyFont="1" applyBorder="1" applyAlignment="1">
      <alignment horizontal="center" vertical="center"/>
    </xf>
    <xf numFmtId="178" fontId="2" fillId="0" borderId="44" xfId="0" applyNumberFormat="1" applyFont="1" applyBorder="1" applyAlignment="1">
      <alignment horizontal="center" vertical="center"/>
    </xf>
    <xf numFmtId="178" fontId="2" fillId="0" borderId="29" xfId="0" applyNumberFormat="1" applyFont="1" applyBorder="1" applyAlignment="1">
      <alignment horizontal="center" vertical="center"/>
    </xf>
    <xf numFmtId="0" fontId="10" fillId="0" borderId="0" xfId="0" applyFont="1" applyAlignment="1">
      <alignment horizontal="left" vertical="center" shrinkToFit="1"/>
    </xf>
    <xf numFmtId="0" fontId="17" fillId="6" borderId="0" xfId="0" applyFont="1" applyFill="1" applyAlignment="1">
      <alignment horizontal="center" vertical="center"/>
    </xf>
    <xf numFmtId="0" fontId="2" fillId="4" borderId="40" xfId="0" applyFont="1" applyFill="1" applyBorder="1" applyAlignment="1">
      <alignment horizontal="center" vertical="center"/>
    </xf>
    <xf numFmtId="0" fontId="2" fillId="4" borderId="41" xfId="0" applyFont="1" applyFill="1" applyBorder="1" applyAlignment="1">
      <alignment horizontal="center" vertical="center"/>
    </xf>
    <xf numFmtId="0" fontId="2" fillId="4" borderId="42" xfId="0" applyFont="1" applyFill="1" applyBorder="1" applyAlignment="1">
      <alignment horizontal="center" vertical="center"/>
    </xf>
    <xf numFmtId="0" fontId="2" fillId="0" borderId="1" xfId="0" applyFont="1" applyBorder="1" applyAlignment="1">
      <alignment horizontal="right" vertical="center"/>
    </xf>
    <xf numFmtId="0" fontId="2" fillId="0" borderId="2" xfId="0" applyFont="1" applyBorder="1" applyAlignment="1">
      <alignment horizontal="right" vertical="center"/>
    </xf>
    <xf numFmtId="176" fontId="2" fillId="0" borderId="1" xfId="0" applyNumberFormat="1" applyFont="1" applyBorder="1" applyAlignment="1">
      <alignment horizontal="right" vertical="center"/>
    </xf>
    <xf numFmtId="176" fontId="9" fillId="0" borderId="0" xfId="0" applyNumberFormat="1" applyFont="1" applyBorder="1" applyAlignment="1">
      <alignment horizontal="left" vertical="top" wrapText="1"/>
    </xf>
    <xf numFmtId="0" fontId="2" fillId="4" borderId="18" xfId="0" applyFont="1" applyFill="1" applyBorder="1" applyAlignment="1">
      <alignment horizontal="center" vertical="center" wrapText="1"/>
    </xf>
    <xf numFmtId="0" fontId="2" fillId="4" borderId="17" xfId="0" applyFont="1" applyFill="1" applyBorder="1" applyAlignment="1">
      <alignment horizontal="center" vertical="center" wrapText="1"/>
    </xf>
    <xf numFmtId="0" fontId="2" fillId="4" borderId="22" xfId="0" applyFont="1" applyFill="1" applyBorder="1" applyAlignment="1">
      <alignment horizontal="center" vertical="center" wrapText="1"/>
    </xf>
    <xf numFmtId="0" fontId="2" fillId="4" borderId="46" xfId="0" applyFont="1" applyFill="1" applyBorder="1" applyAlignment="1">
      <alignment horizontal="center" vertical="center" wrapText="1"/>
    </xf>
    <xf numFmtId="0" fontId="2" fillId="4" borderId="11" xfId="0" applyFont="1" applyFill="1" applyBorder="1" applyAlignment="1">
      <alignment horizontal="center" vertical="center" wrapText="1"/>
    </xf>
    <xf numFmtId="0" fontId="2" fillId="4" borderId="16" xfId="0" applyFont="1" applyFill="1" applyBorder="1" applyAlignment="1">
      <alignment horizontal="center" vertical="center" wrapText="1"/>
    </xf>
    <xf numFmtId="0" fontId="2" fillId="4" borderId="45" xfId="0" applyFont="1" applyFill="1" applyBorder="1" applyAlignment="1">
      <alignment horizontal="center" vertical="center" wrapText="1"/>
    </xf>
    <xf numFmtId="0" fontId="2" fillId="4" borderId="19"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2" fillId="4" borderId="47"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0" borderId="4" xfId="0" applyFont="1" applyBorder="1" applyAlignment="1">
      <alignment horizontal="center" vertical="center"/>
    </xf>
    <xf numFmtId="0" fontId="2" fillId="0" borderId="19" xfId="0" applyFont="1" applyFill="1" applyBorder="1" applyAlignment="1">
      <alignment horizontal="center" vertical="center"/>
    </xf>
    <xf numFmtId="0" fontId="2" fillId="0" borderId="2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25" xfId="0" applyFont="1" applyFill="1" applyBorder="1" applyAlignment="1">
      <alignment horizontal="center" vertical="center"/>
    </xf>
    <xf numFmtId="0" fontId="2" fillId="2" borderId="26" xfId="0" applyFont="1" applyFill="1" applyBorder="1" applyAlignment="1">
      <alignment horizontal="center" vertical="center"/>
    </xf>
    <xf numFmtId="0" fontId="2" fillId="0" borderId="2" xfId="0" applyFont="1" applyBorder="1" applyAlignment="1">
      <alignment horizontal="left" vertical="center"/>
    </xf>
    <xf numFmtId="0" fontId="2" fillId="0" borderId="5" xfId="0" applyFont="1" applyBorder="1" applyAlignment="1">
      <alignment horizontal="left" vertical="center"/>
    </xf>
    <xf numFmtId="0" fontId="2" fillId="0" borderId="3" xfId="0" applyFont="1" applyBorder="1" applyAlignment="1">
      <alignment horizontal="left" vertical="center"/>
    </xf>
    <xf numFmtId="0" fontId="2" fillId="0" borderId="1" xfId="0" applyFont="1" applyBorder="1" applyAlignment="1">
      <alignment horizontal="left" vertical="center"/>
    </xf>
    <xf numFmtId="0" fontId="2" fillId="0" borderId="27" xfId="0" applyNumberFormat="1" applyFont="1" applyBorder="1" applyAlignment="1">
      <alignment horizontal="right" vertical="center"/>
    </xf>
    <xf numFmtId="0" fontId="2" fillId="0" borderId="28" xfId="0" applyNumberFormat="1" applyFont="1" applyBorder="1" applyAlignment="1">
      <alignment horizontal="right" vertical="center"/>
    </xf>
    <xf numFmtId="0" fontId="2" fillId="2" borderId="13"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6" xfId="0" applyFont="1" applyFill="1" applyBorder="1" applyAlignment="1">
      <alignment horizontal="center" vertical="center" wrapText="1"/>
    </xf>
    <xf numFmtId="176" fontId="2" fillId="0" borderId="10" xfId="0" applyNumberFormat="1" applyFont="1" applyBorder="1" applyAlignment="1">
      <alignment horizontal="right" vertical="center"/>
    </xf>
    <xf numFmtId="176" fontId="2" fillId="0" borderId="11" xfId="0" applyNumberFormat="1" applyFont="1" applyBorder="1" applyAlignment="1">
      <alignment horizontal="right" vertical="center"/>
    </xf>
    <xf numFmtId="0" fontId="2" fillId="0" borderId="14" xfId="0" applyFont="1" applyBorder="1" applyAlignment="1">
      <alignment horizontal="center" vertical="center"/>
    </xf>
    <xf numFmtId="0" fontId="2" fillId="0" borderId="16" xfId="0" applyFont="1" applyBorder="1" applyAlignment="1">
      <alignment horizontal="center" vertical="center"/>
    </xf>
    <xf numFmtId="0" fontId="13" fillId="0" borderId="49" xfId="0" applyFont="1" applyBorder="1" applyAlignment="1">
      <alignment horizontal="center" vertical="center"/>
    </xf>
    <xf numFmtId="0" fontId="2" fillId="2" borderId="18"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2" borderId="20"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23" xfId="0" applyFont="1" applyFill="1" applyBorder="1" applyAlignment="1">
      <alignment horizontal="center" vertical="center" wrapText="1"/>
    </xf>
    <xf numFmtId="176" fontId="2" fillId="0" borderId="17" xfId="0" applyNumberFormat="1" applyFont="1" applyFill="1" applyBorder="1" applyAlignment="1">
      <alignment horizontal="right" vertical="center"/>
    </xf>
    <xf numFmtId="176" fontId="2" fillId="0" borderId="9" xfId="0" applyNumberFormat="1" applyFont="1" applyFill="1" applyBorder="1" applyAlignment="1">
      <alignment horizontal="right" vertical="center"/>
    </xf>
    <xf numFmtId="9" fontId="3" fillId="0" borderId="1" xfId="0" applyNumberFormat="1" applyFont="1" applyBorder="1" applyAlignment="1">
      <alignment horizontal="right" vertical="center" indent="1"/>
    </xf>
    <xf numFmtId="176" fontId="3" fillId="0" borderId="1" xfId="0" applyNumberFormat="1" applyFont="1" applyBorder="1" applyAlignment="1">
      <alignment horizontal="right" vertical="center" indent="1"/>
    </xf>
    <xf numFmtId="0" fontId="9" fillId="0" borderId="0" xfId="0" applyFont="1" applyAlignment="1">
      <alignment horizontal="left" vertical="center"/>
    </xf>
    <xf numFmtId="0" fontId="2" fillId="2" borderId="13"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16" xfId="0" applyFont="1" applyFill="1" applyBorder="1" applyAlignment="1">
      <alignment horizontal="center" vertical="center"/>
    </xf>
    <xf numFmtId="0" fontId="9" fillId="0" borderId="10" xfId="0" applyFont="1" applyBorder="1" applyAlignment="1">
      <alignment horizontal="left" vertical="center" wrapText="1"/>
    </xf>
    <xf numFmtId="0" fontId="9" fillId="0" borderId="0" xfId="0" applyFont="1" applyBorder="1" applyAlignment="1">
      <alignment horizontal="left" vertical="center" wrapText="1"/>
    </xf>
    <xf numFmtId="0" fontId="12" fillId="0" borderId="1" xfId="0" applyFont="1" applyBorder="1" applyAlignment="1">
      <alignment horizontal="center" vertical="center"/>
    </xf>
    <xf numFmtId="0" fontId="2" fillId="2" borderId="6" xfId="0" applyFont="1" applyFill="1" applyBorder="1" applyAlignment="1">
      <alignment horizontal="center" vertical="center" shrinkToFit="1"/>
    </xf>
    <xf numFmtId="0" fontId="2" fillId="2" borderId="12" xfId="0" applyFont="1" applyFill="1" applyBorder="1" applyAlignment="1">
      <alignment horizontal="center" vertical="center" shrinkToFit="1"/>
    </xf>
    <xf numFmtId="0" fontId="2" fillId="4" borderId="2" xfId="0" applyFont="1" applyFill="1" applyBorder="1" applyAlignment="1">
      <alignment horizontal="center" vertical="center"/>
    </xf>
    <xf numFmtId="0" fontId="2" fillId="4" borderId="3" xfId="0" applyFont="1" applyFill="1" applyBorder="1" applyAlignment="1">
      <alignment horizontal="center" vertical="center"/>
    </xf>
    <xf numFmtId="177" fontId="2" fillId="0" borderId="2" xfId="0" applyNumberFormat="1" applyFont="1" applyBorder="1" applyAlignment="1">
      <alignment horizontal="center" vertical="center"/>
    </xf>
    <xf numFmtId="177" fontId="2" fillId="0" borderId="5" xfId="0" applyNumberFormat="1" applyFont="1" applyBorder="1" applyAlignment="1">
      <alignment horizontal="center" vertical="center"/>
    </xf>
    <xf numFmtId="177" fontId="2" fillId="0" borderId="3" xfId="0" applyNumberFormat="1" applyFont="1" applyBorder="1" applyAlignment="1">
      <alignment horizontal="center" vertical="center"/>
    </xf>
    <xf numFmtId="178" fontId="2" fillId="0" borderId="2" xfId="0" applyNumberFormat="1" applyFont="1" applyBorder="1" applyAlignment="1">
      <alignment horizontal="center" vertical="center"/>
    </xf>
    <xf numFmtId="178" fontId="2" fillId="0" borderId="5" xfId="0" applyNumberFormat="1" applyFont="1" applyBorder="1" applyAlignment="1">
      <alignment horizontal="center" vertical="center"/>
    </xf>
    <xf numFmtId="178" fontId="2" fillId="0" borderId="3" xfId="0" applyNumberFormat="1" applyFont="1" applyBorder="1" applyAlignment="1">
      <alignment horizontal="center" vertical="center"/>
    </xf>
    <xf numFmtId="0" fontId="2" fillId="2" borderId="36" xfId="0" applyFont="1" applyFill="1" applyBorder="1" applyAlignment="1">
      <alignment horizontal="center" vertical="center" shrinkToFit="1"/>
    </xf>
    <xf numFmtId="0" fontId="2" fillId="2" borderId="37" xfId="0" applyFont="1" applyFill="1" applyBorder="1" applyAlignment="1">
      <alignment horizontal="center" vertical="center" shrinkToFit="1"/>
    </xf>
    <xf numFmtId="0" fontId="6" fillId="5" borderId="0" xfId="0" applyFont="1" applyFill="1" applyAlignment="1">
      <alignment horizontal="center" vertical="center"/>
    </xf>
    <xf numFmtId="0" fontId="4" fillId="0" borderId="0" xfId="0" applyFont="1" applyAlignment="1">
      <alignment horizontal="center" vertical="center"/>
    </xf>
    <xf numFmtId="0" fontId="12" fillId="3" borderId="51" xfId="0" applyFont="1" applyFill="1" applyBorder="1" applyAlignment="1">
      <alignment horizontal="center" vertical="center" wrapText="1"/>
    </xf>
    <xf numFmtId="0" fontId="12" fillId="3" borderId="32" xfId="0" applyFont="1" applyFill="1" applyBorder="1" applyAlignment="1">
      <alignment horizontal="center" vertical="center" wrapText="1"/>
    </xf>
    <xf numFmtId="0" fontId="12" fillId="3" borderId="52" xfId="0" applyFont="1" applyFill="1" applyBorder="1" applyAlignment="1">
      <alignment horizontal="center" vertical="center" wrapText="1"/>
    </xf>
    <xf numFmtId="0" fontId="12" fillId="3" borderId="1" xfId="0" applyFont="1" applyFill="1" applyBorder="1" applyAlignment="1">
      <alignment horizontal="center" vertical="center"/>
    </xf>
    <xf numFmtId="0" fontId="2" fillId="2" borderId="38" xfId="0" applyFont="1" applyFill="1" applyBorder="1" applyAlignment="1">
      <alignment horizontal="center" vertical="center" shrinkToFit="1"/>
    </xf>
    <xf numFmtId="0" fontId="2" fillId="2" borderId="35" xfId="0" applyFont="1" applyFill="1" applyBorder="1" applyAlignment="1">
      <alignment horizontal="center" vertical="center" shrinkToFit="1"/>
    </xf>
    <xf numFmtId="0" fontId="2" fillId="2" borderId="39" xfId="0" applyFont="1" applyFill="1" applyBorder="1" applyAlignment="1">
      <alignment horizontal="center" vertical="center" shrinkToFit="1"/>
    </xf>
    <xf numFmtId="0" fontId="2" fillId="2" borderId="23" xfId="0" applyFont="1" applyFill="1" applyBorder="1" applyAlignment="1">
      <alignment horizontal="center" vertical="center" shrinkToFit="1"/>
    </xf>
    <xf numFmtId="0" fontId="2" fillId="4" borderId="13" xfId="0" applyFont="1" applyFill="1" applyBorder="1" applyAlignment="1">
      <alignment horizontal="center" vertical="center"/>
    </xf>
    <xf numFmtId="0" fontId="2" fillId="4" borderId="14" xfId="0" applyFont="1" applyFill="1" applyBorder="1" applyAlignment="1">
      <alignment horizontal="center" vertical="center"/>
    </xf>
    <xf numFmtId="0" fontId="2" fillId="4" borderId="15" xfId="0" applyFont="1" applyFill="1" applyBorder="1" applyAlignment="1">
      <alignment horizontal="center" vertical="center"/>
    </xf>
    <xf numFmtId="0" fontId="2" fillId="4" borderId="16" xfId="0" applyFont="1" applyFill="1" applyBorder="1" applyAlignment="1">
      <alignment horizontal="center" vertical="center"/>
    </xf>
    <xf numFmtId="0" fontId="2" fillId="4" borderId="13"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4" borderId="14" xfId="0" applyFont="1" applyFill="1" applyBorder="1" applyAlignment="1">
      <alignment horizontal="center" vertical="center" wrapText="1"/>
    </xf>
    <xf numFmtId="0" fontId="2" fillId="0" borderId="50" xfId="0" applyFont="1" applyFill="1" applyBorder="1" applyAlignment="1">
      <alignment horizontal="center" vertical="center"/>
    </xf>
    <xf numFmtId="0" fontId="2" fillId="0" borderId="0" xfId="0" applyFont="1" applyFill="1" applyBorder="1" applyAlignment="1">
      <alignment horizontal="center" vertical="center"/>
    </xf>
    <xf numFmtId="0" fontId="7" fillId="0" borderId="30" xfId="0" applyFont="1" applyBorder="1" applyAlignment="1" applyProtection="1">
      <alignment horizontal="center" vertical="center"/>
      <protection locked="0"/>
    </xf>
    <xf numFmtId="0" fontId="7" fillId="0" borderId="31" xfId="0" applyFont="1" applyBorder="1" applyAlignment="1" applyProtection="1">
      <alignment horizontal="center" vertical="center"/>
      <protection locked="0"/>
    </xf>
    <xf numFmtId="0" fontId="7" fillId="0" borderId="32" xfId="0" applyFont="1" applyBorder="1" applyAlignment="1" applyProtection="1">
      <alignment horizontal="center" vertical="center"/>
      <protection locked="0"/>
    </xf>
    <xf numFmtId="0" fontId="7" fillId="0" borderId="33" xfId="0" applyFont="1" applyBorder="1" applyAlignment="1" applyProtection="1">
      <alignment horizontal="center" vertical="center"/>
      <protection locked="0"/>
    </xf>
    <xf numFmtId="0" fontId="2" fillId="0" borderId="2" xfId="0" applyFont="1" applyBorder="1" applyAlignment="1" applyProtection="1">
      <alignment horizontal="left" vertical="center"/>
      <protection locked="0"/>
    </xf>
    <xf numFmtId="0" fontId="2" fillId="0" borderId="5"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2" fillId="0" borderId="2" xfId="0" applyFont="1" applyBorder="1" applyAlignment="1" applyProtection="1">
      <alignment horizontal="right" vertical="center"/>
      <protection locked="0"/>
    </xf>
    <xf numFmtId="0" fontId="2" fillId="0" borderId="5" xfId="0" applyFont="1" applyBorder="1" applyAlignment="1" applyProtection="1">
      <alignment horizontal="center" vertical="center"/>
      <protection locked="0"/>
    </xf>
    <xf numFmtId="0" fontId="2" fillId="0" borderId="5" xfId="0" applyFont="1" applyBorder="1" applyAlignment="1" applyProtection="1">
      <alignment horizontal="right" vertical="center"/>
      <protection locked="0"/>
    </xf>
    <xf numFmtId="0" fontId="2" fillId="0" borderId="3" xfId="0" applyFont="1" applyBorder="1" applyAlignment="1" applyProtection="1">
      <alignment horizontal="center" vertical="center"/>
      <protection locked="0"/>
    </xf>
    <xf numFmtId="0" fontId="2" fillId="0" borderId="1" xfId="0" applyFont="1" applyBorder="1" applyAlignment="1" applyProtection="1">
      <alignment horizontal="left" vertical="center"/>
      <protection locked="0"/>
    </xf>
    <xf numFmtId="0" fontId="2" fillId="0" borderId="2" xfId="0" applyFont="1" applyBorder="1" applyAlignment="1" applyProtection="1">
      <alignment horizontal="left" vertical="center"/>
    </xf>
    <xf numFmtId="0" fontId="2" fillId="0" borderId="5" xfId="0" applyFont="1" applyBorder="1" applyAlignment="1" applyProtection="1">
      <alignment horizontal="left" vertical="center"/>
    </xf>
    <xf numFmtId="0" fontId="2" fillId="0" borderId="3" xfId="0" applyFont="1" applyBorder="1" applyAlignment="1" applyProtection="1">
      <alignment horizontal="left" vertical="center"/>
    </xf>
    <xf numFmtId="0" fontId="2" fillId="0" borderId="2" xfId="0" applyFont="1" applyBorder="1" applyAlignment="1" applyProtection="1">
      <alignment horizontal="right" vertical="center"/>
    </xf>
    <xf numFmtId="0" fontId="2" fillId="0" borderId="5" xfId="0" applyFont="1" applyBorder="1" applyAlignment="1" applyProtection="1">
      <alignment horizontal="center" vertical="center"/>
    </xf>
    <xf numFmtId="0" fontId="2" fillId="0" borderId="5" xfId="0" applyFont="1" applyBorder="1" applyAlignment="1" applyProtection="1">
      <alignment horizontal="right" vertical="center"/>
    </xf>
    <xf numFmtId="0" fontId="2" fillId="0" borderId="3" xfId="0" applyFont="1" applyBorder="1" applyAlignment="1" applyProtection="1">
      <alignment horizontal="center" vertical="center"/>
    </xf>
    <xf numFmtId="0" fontId="2" fillId="0" borderId="1" xfId="0" applyFont="1" applyBorder="1" applyAlignment="1" applyProtection="1">
      <alignment horizontal="left" vertical="center"/>
    </xf>
    <xf numFmtId="0" fontId="7" fillId="0" borderId="30" xfId="0" applyFont="1" applyBorder="1" applyAlignment="1" applyProtection="1">
      <alignment horizontal="center" vertical="center"/>
    </xf>
    <xf numFmtId="0" fontId="7" fillId="0" borderId="31" xfId="0" applyFont="1" applyBorder="1" applyAlignment="1" applyProtection="1">
      <alignment horizontal="center" vertical="center"/>
    </xf>
    <xf numFmtId="0" fontId="7" fillId="0" borderId="32" xfId="0" applyFont="1" applyBorder="1" applyAlignment="1" applyProtection="1">
      <alignment horizontal="center" vertical="center"/>
    </xf>
    <xf numFmtId="0" fontId="7" fillId="0" borderId="33" xfId="0" applyFont="1" applyBorder="1" applyAlignment="1" applyProtection="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7</xdr:col>
      <xdr:colOff>114300</xdr:colOff>
      <xdr:row>7</xdr:row>
      <xdr:rowOff>85725</xdr:rowOff>
    </xdr:from>
    <xdr:to>
      <xdr:col>7</xdr:col>
      <xdr:colOff>295275</xdr:colOff>
      <xdr:row>8</xdr:row>
      <xdr:rowOff>95250</xdr:rowOff>
    </xdr:to>
    <xdr:sp macro="" textlink="">
      <xdr:nvSpPr>
        <xdr:cNvPr id="2" name="右矢印 1"/>
        <xdr:cNvSpPr/>
      </xdr:nvSpPr>
      <xdr:spPr>
        <a:xfrm>
          <a:off x="2781300" y="1447800"/>
          <a:ext cx="180975" cy="200025"/>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295276</xdr:colOff>
      <xdr:row>9</xdr:row>
      <xdr:rowOff>38101</xdr:rowOff>
    </xdr:from>
    <xdr:to>
      <xdr:col>17</xdr:col>
      <xdr:colOff>352426</xdr:colOff>
      <xdr:row>11</xdr:row>
      <xdr:rowOff>114301</xdr:rowOff>
    </xdr:to>
    <xdr:sp macro="" textlink="">
      <xdr:nvSpPr>
        <xdr:cNvPr id="3" name="大かっこ 2"/>
        <xdr:cNvSpPr/>
      </xdr:nvSpPr>
      <xdr:spPr>
        <a:xfrm>
          <a:off x="3381376" y="1781176"/>
          <a:ext cx="3829050" cy="4572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9525</xdr:colOff>
      <xdr:row>14</xdr:row>
      <xdr:rowOff>19050</xdr:rowOff>
    </xdr:from>
    <xdr:to>
      <xdr:col>17</xdr:col>
      <xdr:colOff>342900</xdr:colOff>
      <xdr:row>19</xdr:row>
      <xdr:rowOff>180975</xdr:rowOff>
    </xdr:to>
    <xdr:sp macro="" textlink="">
      <xdr:nvSpPr>
        <xdr:cNvPr id="4" name="大かっこ 3"/>
        <xdr:cNvSpPr/>
      </xdr:nvSpPr>
      <xdr:spPr>
        <a:xfrm>
          <a:off x="161925" y="2714625"/>
          <a:ext cx="7038975" cy="11144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114300</xdr:colOff>
      <xdr:row>7</xdr:row>
      <xdr:rowOff>85725</xdr:rowOff>
    </xdr:from>
    <xdr:to>
      <xdr:col>7</xdr:col>
      <xdr:colOff>295275</xdr:colOff>
      <xdr:row>8</xdr:row>
      <xdr:rowOff>95250</xdr:rowOff>
    </xdr:to>
    <xdr:sp macro="" textlink="">
      <xdr:nvSpPr>
        <xdr:cNvPr id="2" name="右矢印 1"/>
        <xdr:cNvSpPr/>
      </xdr:nvSpPr>
      <xdr:spPr>
        <a:xfrm>
          <a:off x="2800350" y="1038225"/>
          <a:ext cx="180975" cy="200025"/>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295276</xdr:colOff>
      <xdr:row>9</xdr:row>
      <xdr:rowOff>38101</xdr:rowOff>
    </xdr:from>
    <xdr:to>
      <xdr:col>17</xdr:col>
      <xdr:colOff>352426</xdr:colOff>
      <xdr:row>11</xdr:row>
      <xdr:rowOff>114301</xdr:rowOff>
    </xdr:to>
    <xdr:sp macro="" textlink="">
      <xdr:nvSpPr>
        <xdr:cNvPr id="3" name="大かっこ 2"/>
        <xdr:cNvSpPr/>
      </xdr:nvSpPr>
      <xdr:spPr>
        <a:xfrm>
          <a:off x="3381376" y="1781176"/>
          <a:ext cx="3829050" cy="4572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9525</xdr:colOff>
      <xdr:row>14</xdr:row>
      <xdr:rowOff>19050</xdr:rowOff>
    </xdr:from>
    <xdr:to>
      <xdr:col>17</xdr:col>
      <xdr:colOff>342900</xdr:colOff>
      <xdr:row>19</xdr:row>
      <xdr:rowOff>180975</xdr:rowOff>
    </xdr:to>
    <xdr:sp macro="" textlink="">
      <xdr:nvSpPr>
        <xdr:cNvPr id="4" name="大かっこ 3"/>
        <xdr:cNvSpPr/>
      </xdr:nvSpPr>
      <xdr:spPr>
        <a:xfrm>
          <a:off x="161925" y="2714625"/>
          <a:ext cx="7038975" cy="7334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114300</xdr:colOff>
      <xdr:row>7</xdr:row>
      <xdr:rowOff>85725</xdr:rowOff>
    </xdr:from>
    <xdr:to>
      <xdr:col>7</xdr:col>
      <xdr:colOff>295275</xdr:colOff>
      <xdr:row>8</xdr:row>
      <xdr:rowOff>95250</xdr:rowOff>
    </xdr:to>
    <xdr:sp macro="" textlink="">
      <xdr:nvSpPr>
        <xdr:cNvPr id="2" name="右矢印 1"/>
        <xdr:cNvSpPr/>
      </xdr:nvSpPr>
      <xdr:spPr>
        <a:xfrm>
          <a:off x="2781300" y="1447800"/>
          <a:ext cx="180975" cy="200025"/>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295276</xdr:colOff>
      <xdr:row>9</xdr:row>
      <xdr:rowOff>38101</xdr:rowOff>
    </xdr:from>
    <xdr:to>
      <xdr:col>17</xdr:col>
      <xdr:colOff>352426</xdr:colOff>
      <xdr:row>11</xdr:row>
      <xdr:rowOff>114301</xdr:rowOff>
    </xdr:to>
    <xdr:sp macro="" textlink="">
      <xdr:nvSpPr>
        <xdr:cNvPr id="3" name="大かっこ 2"/>
        <xdr:cNvSpPr/>
      </xdr:nvSpPr>
      <xdr:spPr>
        <a:xfrm>
          <a:off x="3381376" y="1781176"/>
          <a:ext cx="3829050" cy="4572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9525</xdr:colOff>
      <xdr:row>14</xdr:row>
      <xdr:rowOff>19050</xdr:rowOff>
    </xdr:from>
    <xdr:to>
      <xdr:col>17</xdr:col>
      <xdr:colOff>342900</xdr:colOff>
      <xdr:row>19</xdr:row>
      <xdr:rowOff>180975</xdr:rowOff>
    </xdr:to>
    <xdr:sp macro="" textlink="">
      <xdr:nvSpPr>
        <xdr:cNvPr id="4" name="大かっこ 3"/>
        <xdr:cNvSpPr/>
      </xdr:nvSpPr>
      <xdr:spPr>
        <a:xfrm>
          <a:off x="161925" y="2714625"/>
          <a:ext cx="7038975" cy="9239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114300</xdr:colOff>
      <xdr:row>7</xdr:row>
      <xdr:rowOff>85725</xdr:rowOff>
    </xdr:from>
    <xdr:to>
      <xdr:col>7</xdr:col>
      <xdr:colOff>295275</xdr:colOff>
      <xdr:row>8</xdr:row>
      <xdr:rowOff>95250</xdr:rowOff>
    </xdr:to>
    <xdr:sp macro="" textlink="">
      <xdr:nvSpPr>
        <xdr:cNvPr id="2" name="右矢印 1"/>
        <xdr:cNvSpPr/>
      </xdr:nvSpPr>
      <xdr:spPr>
        <a:xfrm>
          <a:off x="2781300" y="1447800"/>
          <a:ext cx="180975" cy="200025"/>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295276</xdr:colOff>
      <xdr:row>9</xdr:row>
      <xdr:rowOff>38101</xdr:rowOff>
    </xdr:from>
    <xdr:to>
      <xdr:col>17</xdr:col>
      <xdr:colOff>352426</xdr:colOff>
      <xdr:row>11</xdr:row>
      <xdr:rowOff>114301</xdr:rowOff>
    </xdr:to>
    <xdr:sp macro="" textlink="">
      <xdr:nvSpPr>
        <xdr:cNvPr id="3" name="大かっこ 2"/>
        <xdr:cNvSpPr/>
      </xdr:nvSpPr>
      <xdr:spPr>
        <a:xfrm>
          <a:off x="3381376" y="1781176"/>
          <a:ext cx="3829050" cy="4572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9525</xdr:colOff>
      <xdr:row>14</xdr:row>
      <xdr:rowOff>19050</xdr:rowOff>
    </xdr:from>
    <xdr:to>
      <xdr:col>17</xdr:col>
      <xdr:colOff>342900</xdr:colOff>
      <xdr:row>19</xdr:row>
      <xdr:rowOff>180975</xdr:rowOff>
    </xdr:to>
    <xdr:sp macro="" textlink="">
      <xdr:nvSpPr>
        <xdr:cNvPr id="4" name="大かっこ 3"/>
        <xdr:cNvSpPr/>
      </xdr:nvSpPr>
      <xdr:spPr>
        <a:xfrm>
          <a:off x="161925" y="2714625"/>
          <a:ext cx="7038975" cy="9239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I104"/>
  <sheetViews>
    <sheetView showGridLines="0" tabSelected="1" view="pageBreakPreview" zoomScaleNormal="100" zoomScaleSheetLayoutView="100" workbookViewId="0">
      <selection activeCell="H30" sqref="H30"/>
    </sheetView>
  </sheetViews>
  <sheetFormatPr defaultColWidth="9" defaultRowHeight="14.25" x14ac:dyDescent="0.15"/>
  <cols>
    <col min="1" max="1" width="2" style="1" customWidth="1"/>
    <col min="2" max="18" width="5.5" style="1" customWidth="1"/>
    <col min="19" max="19" width="5.375" style="1" customWidth="1"/>
    <col min="20" max="20" width="4.5" style="34" bestFit="1" customWidth="1"/>
    <col min="21" max="21" width="3" style="34" bestFit="1" customWidth="1"/>
    <col min="22" max="23" width="4.5" style="34" bestFit="1" customWidth="1"/>
    <col min="24" max="24" width="9" style="35" bestFit="1" customWidth="1"/>
    <col min="25" max="25" width="6" style="35" bestFit="1" customWidth="1"/>
    <col min="26" max="27" width="7.5" style="36" bestFit="1" customWidth="1"/>
    <col min="28" max="28" width="1.375" style="36" customWidth="1"/>
    <col min="29" max="29" width="3" style="35" bestFit="1" customWidth="1"/>
    <col min="30" max="35" width="6" style="35" bestFit="1" customWidth="1"/>
    <col min="36" max="16384" width="9" style="1"/>
  </cols>
  <sheetData>
    <row r="1" spans="1:35" ht="15" customHeight="1" x14ac:dyDescent="0.15">
      <c r="A1" s="62" t="s">
        <v>77</v>
      </c>
      <c r="B1" s="62"/>
      <c r="C1" s="62"/>
      <c r="D1" s="62"/>
      <c r="L1" s="139" t="s">
        <v>39</v>
      </c>
      <c r="M1" s="139"/>
      <c r="N1" s="139"/>
      <c r="O1" s="139"/>
      <c r="P1" s="139"/>
      <c r="Q1" s="139"/>
      <c r="R1" s="139"/>
    </row>
    <row r="2" spans="1:35" ht="15" customHeight="1" x14ac:dyDescent="0.15">
      <c r="T2" s="37"/>
      <c r="U2" s="37"/>
      <c r="V2" s="37"/>
      <c r="W2" s="37"/>
      <c r="X2" s="37"/>
      <c r="Y2" s="37"/>
      <c r="Z2" s="37"/>
      <c r="AA2" s="37"/>
      <c r="AB2" s="37"/>
      <c r="AC2" s="37"/>
      <c r="AD2" s="37"/>
      <c r="AE2" s="37"/>
      <c r="AF2" s="37"/>
      <c r="AG2" s="37"/>
      <c r="AH2" s="37"/>
      <c r="AI2" s="37"/>
    </row>
    <row r="3" spans="1:35" ht="17.25" x14ac:dyDescent="0.15">
      <c r="A3" s="140" t="s">
        <v>41</v>
      </c>
      <c r="B3" s="140"/>
      <c r="C3" s="140"/>
      <c r="D3" s="140"/>
      <c r="E3" s="140"/>
      <c r="F3" s="140"/>
      <c r="G3" s="140"/>
      <c r="H3" s="140"/>
      <c r="I3" s="140"/>
      <c r="J3" s="140"/>
      <c r="K3" s="140"/>
      <c r="L3" s="140"/>
      <c r="M3" s="140"/>
      <c r="N3" s="140"/>
      <c r="O3" s="140"/>
      <c r="P3" s="140"/>
      <c r="Q3" s="140"/>
      <c r="R3" s="140"/>
      <c r="S3" s="140"/>
      <c r="T3" s="37"/>
      <c r="U3" s="37"/>
      <c r="V3" s="37"/>
      <c r="W3" s="37"/>
      <c r="X3" s="37"/>
      <c r="Y3" s="37"/>
      <c r="Z3" s="37"/>
      <c r="AA3" s="37"/>
      <c r="AB3" s="37"/>
      <c r="AC3" s="37"/>
      <c r="AD3" s="37"/>
      <c r="AE3" s="37"/>
      <c r="AF3" s="37"/>
      <c r="AG3" s="37"/>
      <c r="AH3" s="37"/>
      <c r="AI3" s="37"/>
    </row>
    <row r="4" spans="1:35" ht="15" customHeight="1" x14ac:dyDescent="0.15">
      <c r="T4" s="50" t="s">
        <v>6</v>
      </c>
      <c r="U4" s="50" t="s">
        <v>7</v>
      </c>
      <c r="V4" s="50" t="s">
        <v>8</v>
      </c>
      <c r="W4" s="50" t="s">
        <v>15</v>
      </c>
      <c r="X4" s="50" t="s">
        <v>19</v>
      </c>
      <c r="Y4" s="50" t="s">
        <v>20</v>
      </c>
      <c r="Z4" s="50" t="s">
        <v>26</v>
      </c>
      <c r="AA4" s="50" t="s">
        <v>27</v>
      </c>
      <c r="AC4" s="141" t="s">
        <v>47</v>
      </c>
      <c r="AD4" s="144" t="s">
        <v>35</v>
      </c>
      <c r="AE4" s="144"/>
      <c r="AF4" s="144"/>
      <c r="AG4" s="144" t="s">
        <v>36</v>
      </c>
      <c r="AH4" s="144"/>
      <c r="AI4" s="144"/>
    </row>
    <row r="5" spans="1:35" ht="15" customHeight="1" x14ac:dyDescent="0.15">
      <c r="A5" s="1" t="s">
        <v>14</v>
      </c>
      <c r="I5" s="1" t="s">
        <v>57</v>
      </c>
      <c r="T5" s="51" t="s">
        <v>9</v>
      </c>
      <c r="U5" s="51">
        <v>1</v>
      </c>
      <c r="V5" s="51">
        <v>11</v>
      </c>
      <c r="W5" s="51">
        <v>27</v>
      </c>
      <c r="X5" s="40" t="s">
        <v>5</v>
      </c>
      <c r="Y5" s="41">
        <v>1</v>
      </c>
      <c r="Z5" s="51" t="s">
        <v>24</v>
      </c>
      <c r="AA5" s="40">
        <v>8</v>
      </c>
      <c r="AC5" s="142"/>
      <c r="AD5" s="50" t="s">
        <v>34</v>
      </c>
      <c r="AE5" s="50" t="s">
        <v>69</v>
      </c>
      <c r="AF5" s="50" t="s">
        <v>68</v>
      </c>
      <c r="AG5" s="50" t="s">
        <v>34</v>
      </c>
      <c r="AH5" s="50" t="s">
        <v>69</v>
      </c>
      <c r="AI5" s="50" t="s">
        <v>68</v>
      </c>
    </row>
    <row r="6" spans="1:35" ht="15" customHeight="1" x14ac:dyDescent="0.15">
      <c r="B6" s="145" t="s">
        <v>43</v>
      </c>
      <c r="C6" s="146"/>
      <c r="D6" s="178" t="s">
        <v>88</v>
      </c>
      <c r="E6" s="178"/>
      <c r="F6" s="178"/>
      <c r="G6" s="179"/>
      <c r="I6" s="149"/>
      <c r="J6" s="150"/>
      <c r="K6" s="153" t="s">
        <v>42</v>
      </c>
      <c r="L6" s="154"/>
      <c r="M6" s="154"/>
      <c r="N6" s="155"/>
      <c r="O6" s="153" t="s">
        <v>46</v>
      </c>
      <c r="P6" s="154"/>
      <c r="Q6" s="154"/>
      <c r="R6" s="155"/>
      <c r="T6" s="51" t="s">
        <v>10</v>
      </c>
      <c r="U6" s="51">
        <v>1</v>
      </c>
      <c r="V6" s="51">
        <v>11</v>
      </c>
      <c r="W6" s="51">
        <v>47</v>
      </c>
      <c r="X6" s="40" t="s">
        <v>62</v>
      </c>
      <c r="Y6" s="41">
        <v>0.8</v>
      </c>
      <c r="Z6" s="51" t="s">
        <v>25</v>
      </c>
      <c r="AA6" s="40">
        <v>20</v>
      </c>
      <c r="AC6" s="143"/>
      <c r="AD6" s="50">
        <v>38.75</v>
      </c>
      <c r="AE6" s="50">
        <v>30</v>
      </c>
      <c r="AF6" s="49">
        <v>0.16</v>
      </c>
      <c r="AG6" s="50">
        <v>38.75</v>
      </c>
      <c r="AH6" s="50">
        <v>30</v>
      </c>
      <c r="AI6" s="49">
        <v>0.16</v>
      </c>
    </row>
    <row r="7" spans="1:35" ht="15" customHeight="1" thickBot="1" x14ac:dyDescent="0.2">
      <c r="B7" s="147"/>
      <c r="C7" s="148"/>
      <c r="D7" s="180"/>
      <c r="E7" s="180"/>
      <c r="F7" s="180"/>
      <c r="G7" s="181"/>
      <c r="H7" s="3"/>
      <c r="I7" s="151"/>
      <c r="J7" s="152"/>
      <c r="K7" s="78"/>
      <c r="L7" s="74"/>
      <c r="M7" s="74"/>
      <c r="N7" s="75"/>
      <c r="O7" s="78"/>
      <c r="P7" s="74"/>
      <c r="Q7" s="74"/>
      <c r="R7" s="75"/>
      <c r="T7" s="51" t="s">
        <v>11</v>
      </c>
      <c r="U7" s="51">
        <v>1</v>
      </c>
      <c r="V7" s="51">
        <v>11</v>
      </c>
      <c r="W7" s="51">
        <v>67</v>
      </c>
      <c r="X7" s="40" t="s">
        <v>61</v>
      </c>
      <c r="Y7" s="41">
        <v>0.5</v>
      </c>
      <c r="Z7" s="40"/>
      <c r="AA7" s="42">
        <v>0</v>
      </c>
      <c r="AC7" s="40">
        <v>1</v>
      </c>
      <c r="AD7" s="40">
        <v>137900</v>
      </c>
      <c r="AE7" s="40">
        <f>ROUND(AD7*$AE$6/$AD$6,-2)</f>
        <v>106800</v>
      </c>
      <c r="AF7" s="40">
        <f>AE7+ROUNDDOWN(AE7*$AF$6,0)</f>
        <v>123888</v>
      </c>
      <c r="AG7" s="40">
        <v>166200</v>
      </c>
      <c r="AH7" s="40">
        <f>ROUND(AG7*$AH$6/$AG$6,-2)</f>
        <v>128700</v>
      </c>
      <c r="AI7" s="40">
        <f>AH7+ROUNDDOWN(AH7*$AI$6,0)</f>
        <v>149292</v>
      </c>
    </row>
    <row r="8" spans="1:35" ht="15" customHeight="1" thickBot="1" x14ac:dyDescent="0.2">
      <c r="B8" s="127" t="s">
        <v>2</v>
      </c>
      <c r="C8" s="128"/>
      <c r="D8" s="21">
        <f>VLOOKUP(D6,$T$5:$U$9,2,0)</f>
        <v>2</v>
      </c>
      <c r="E8" s="13" t="s">
        <v>7</v>
      </c>
      <c r="F8" s="13">
        <f>VLOOKUP(D6,$T$5:$V$9,3,0)</f>
        <v>11</v>
      </c>
      <c r="G8" s="22" t="s">
        <v>8</v>
      </c>
      <c r="H8" s="2"/>
      <c r="I8" s="129" t="s">
        <v>37</v>
      </c>
      <c r="J8" s="130"/>
      <c r="K8" s="131">
        <f>IF(D8=1,VLOOKUP(F8,$AC$7:$AF$95,4,0),VLOOKUP(F8,$AC$7:$AI$83,7,0))</f>
        <v>165996</v>
      </c>
      <c r="L8" s="132"/>
      <c r="M8" s="132"/>
      <c r="N8" s="133"/>
      <c r="O8" s="134">
        <f>ROUND(((K8*12)+ROUNDDOWN(K8*$V$12*0.75,0)+ROUNDDOWN(K8*$V$13,0))/10000,0)</f>
        <v>237</v>
      </c>
      <c r="P8" s="135"/>
      <c r="Q8" s="135"/>
      <c r="R8" s="136"/>
      <c r="T8" s="51" t="s">
        <v>12</v>
      </c>
      <c r="U8" s="51">
        <v>2</v>
      </c>
      <c r="V8" s="51">
        <v>11</v>
      </c>
      <c r="W8" s="51">
        <v>27</v>
      </c>
      <c r="X8" s="40" t="s">
        <v>4</v>
      </c>
      <c r="Y8" s="41">
        <v>0.5</v>
      </c>
      <c r="AC8" s="40">
        <v>2</v>
      </c>
      <c r="AD8" s="40">
        <v>138800</v>
      </c>
      <c r="AE8" s="40">
        <f t="shared" ref="AE8:AE71" si="0">ROUND(AD8*$AE$6/$AD$6,-2)</f>
        <v>107500</v>
      </c>
      <c r="AF8" s="40">
        <f t="shared" ref="AF8:AF71" si="1">AE8+ROUNDDOWN(AE8*$AF$6,0)</f>
        <v>124700</v>
      </c>
      <c r="AG8" s="40">
        <v>167900</v>
      </c>
      <c r="AH8" s="40">
        <f t="shared" ref="AH8:AH71" si="2">ROUND(AG8*$AH$6/$AG$6,-2)</f>
        <v>130000</v>
      </c>
      <c r="AI8" s="40">
        <f t="shared" ref="AI8:AI71" si="3">AH8+ROUNDDOWN(AH8*$AI$6,0)</f>
        <v>150800</v>
      </c>
    </row>
    <row r="9" spans="1:35" ht="15" customHeight="1" x14ac:dyDescent="0.15">
      <c r="B9" s="137" t="s">
        <v>29</v>
      </c>
      <c r="C9" s="138"/>
      <c r="D9" s="17">
        <f>D8</f>
        <v>2</v>
      </c>
      <c r="E9" s="18" t="s">
        <v>7</v>
      </c>
      <c r="F9" s="18">
        <f>VLOOKUP(D6,$T$5:$W$9,4,0)</f>
        <v>27</v>
      </c>
      <c r="G9" s="52" t="s">
        <v>8</v>
      </c>
      <c r="H9" s="2"/>
      <c r="I9" s="129" t="s">
        <v>38</v>
      </c>
      <c r="J9" s="130"/>
      <c r="K9" s="131">
        <f>IF(D9=1,VLOOKUP(F9,$AC$7:$AF$95,4,0),VLOOKUP(F9,$AC$7:$AI$83,7,0))</f>
        <v>194068</v>
      </c>
      <c r="L9" s="132"/>
      <c r="M9" s="132"/>
      <c r="N9" s="133"/>
      <c r="O9" s="134">
        <f>ROUND(((K9*12)+ROUNDDOWN(K9*$V$12*0.75,0)+ROUNDDOWN(K9*$V$13,0))/10000,0)</f>
        <v>277</v>
      </c>
      <c r="P9" s="135"/>
      <c r="Q9" s="135"/>
      <c r="R9" s="136"/>
      <c r="T9" s="51" t="s">
        <v>13</v>
      </c>
      <c r="U9" s="51">
        <v>2</v>
      </c>
      <c r="V9" s="51">
        <v>11</v>
      </c>
      <c r="W9" s="51">
        <v>47</v>
      </c>
      <c r="X9" s="40"/>
      <c r="Y9" s="41">
        <v>0</v>
      </c>
      <c r="AC9" s="40">
        <v>3</v>
      </c>
      <c r="AD9" s="40">
        <v>139700</v>
      </c>
      <c r="AE9" s="40">
        <f t="shared" si="0"/>
        <v>108200</v>
      </c>
      <c r="AF9" s="40">
        <f t="shared" si="1"/>
        <v>125512</v>
      </c>
      <c r="AG9" s="40">
        <v>169700</v>
      </c>
      <c r="AH9" s="40">
        <f t="shared" si="2"/>
        <v>131400</v>
      </c>
      <c r="AI9" s="40">
        <f t="shared" si="3"/>
        <v>152424</v>
      </c>
    </row>
    <row r="10" spans="1:35" ht="15" customHeight="1" x14ac:dyDescent="0.15">
      <c r="B10" s="53"/>
      <c r="C10" s="53"/>
      <c r="D10" s="2"/>
      <c r="E10" s="2"/>
      <c r="F10" s="2"/>
      <c r="G10" s="2"/>
      <c r="H10" s="2"/>
      <c r="I10" s="29"/>
      <c r="J10" s="124" t="s">
        <v>73</v>
      </c>
      <c r="K10" s="124"/>
      <c r="L10" s="124"/>
      <c r="M10" s="124"/>
      <c r="N10" s="124"/>
      <c r="O10" s="124"/>
      <c r="P10" s="124"/>
      <c r="Q10" s="124"/>
      <c r="R10" s="124"/>
      <c r="AC10" s="40">
        <v>4</v>
      </c>
      <c r="AD10" s="40">
        <v>140600</v>
      </c>
      <c r="AE10" s="40">
        <f t="shared" si="0"/>
        <v>108900</v>
      </c>
      <c r="AF10" s="40">
        <f t="shared" si="1"/>
        <v>126324</v>
      </c>
      <c r="AG10" s="40">
        <v>171500</v>
      </c>
      <c r="AH10" s="40">
        <f t="shared" si="2"/>
        <v>132800</v>
      </c>
      <c r="AI10" s="40">
        <f t="shared" si="3"/>
        <v>154048</v>
      </c>
    </row>
    <row r="11" spans="1:35" ht="15" customHeight="1" x14ac:dyDescent="0.15">
      <c r="B11" s="53"/>
      <c r="C11" s="53"/>
      <c r="D11" s="2"/>
      <c r="E11" s="2"/>
      <c r="F11" s="2"/>
      <c r="G11" s="2"/>
      <c r="H11" s="2"/>
      <c r="I11" s="30"/>
      <c r="J11" s="125"/>
      <c r="K11" s="125"/>
      <c r="L11" s="125"/>
      <c r="M11" s="125"/>
      <c r="N11" s="125"/>
      <c r="O11" s="125"/>
      <c r="P11" s="125"/>
      <c r="Q11" s="125"/>
      <c r="R11" s="125"/>
      <c r="T11" s="126" t="s">
        <v>70</v>
      </c>
      <c r="U11" s="126"/>
      <c r="V11" s="126"/>
      <c r="AC11" s="40">
        <v>5</v>
      </c>
      <c r="AD11" s="40">
        <v>141400</v>
      </c>
      <c r="AE11" s="40">
        <f t="shared" si="0"/>
        <v>109500</v>
      </c>
      <c r="AF11" s="40">
        <f t="shared" si="1"/>
        <v>127020</v>
      </c>
      <c r="AG11" s="40">
        <v>173100</v>
      </c>
      <c r="AH11" s="40">
        <f t="shared" si="2"/>
        <v>134000</v>
      </c>
      <c r="AI11" s="40">
        <f t="shared" si="3"/>
        <v>155440</v>
      </c>
    </row>
    <row r="12" spans="1:35" ht="15" customHeight="1" x14ac:dyDescent="0.15">
      <c r="B12" s="53"/>
      <c r="C12" s="53"/>
      <c r="D12" s="2"/>
      <c r="E12" s="2"/>
      <c r="F12" s="2"/>
      <c r="G12" s="2"/>
      <c r="H12" s="2"/>
      <c r="I12" s="30"/>
      <c r="J12" s="125"/>
      <c r="K12" s="125"/>
      <c r="L12" s="125"/>
      <c r="M12" s="125"/>
      <c r="N12" s="125"/>
      <c r="O12" s="125"/>
      <c r="P12" s="125"/>
      <c r="Q12" s="125"/>
      <c r="R12" s="125"/>
      <c r="T12" s="126" t="s">
        <v>71</v>
      </c>
      <c r="U12" s="126"/>
      <c r="V12" s="51">
        <v>1.3</v>
      </c>
      <c r="W12" s="37"/>
      <c r="X12" s="37"/>
      <c r="Y12" s="34"/>
      <c r="AC12" s="40">
        <v>6</v>
      </c>
      <c r="AD12" s="40">
        <v>142300</v>
      </c>
      <c r="AE12" s="40">
        <f t="shared" si="0"/>
        <v>110200</v>
      </c>
      <c r="AF12" s="40">
        <f t="shared" si="1"/>
        <v>127832</v>
      </c>
      <c r="AG12" s="40">
        <v>175100</v>
      </c>
      <c r="AH12" s="40">
        <f t="shared" si="2"/>
        <v>135600</v>
      </c>
      <c r="AI12" s="40">
        <f t="shared" si="3"/>
        <v>157296</v>
      </c>
    </row>
    <row r="13" spans="1:35" ht="15" customHeight="1" x14ac:dyDescent="0.15">
      <c r="B13" s="53"/>
      <c r="C13" s="53"/>
      <c r="D13" s="2"/>
      <c r="E13" s="2"/>
      <c r="F13" s="2"/>
      <c r="G13" s="2"/>
      <c r="H13" s="2"/>
      <c r="I13" s="30"/>
      <c r="J13" s="31"/>
      <c r="K13" s="31"/>
      <c r="L13" s="31"/>
      <c r="M13" s="31"/>
      <c r="N13" s="31"/>
      <c r="O13" s="31"/>
      <c r="P13" s="31"/>
      <c r="Q13" s="31"/>
      <c r="R13" s="30"/>
      <c r="T13" s="126" t="s">
        <v>72</v>
      </c>
      <c r="U13" s="126"/>
      <c r="V13" s="51">
        <v>1.3</v>
      </c>
      <c r="AC13" s="40">
        <v>7</v>
      </c>
      <c r="AD13" s="40">
        <v>143200</v>
      </c>
      <c r="AE13" s="40">
        <f t="shared" si="0"/>
        <v>110900</v>
      </c>
      <c r="AF13" s="40">
        <f t="shared" si="1"/>
        <v>128644</v>
      </c>
      <c r="AG13" s="40">
        <v>177100</v>
      </c>
      <c r="AH13" s="40">
        <f t="shared" si="2"/>
        <v>137100</v>
      </c>
      <c r="AI13" s="40">
        <f t="shared" si="3"/>
        <v>159036</v>
      </c>
    </row>
    <row r="14" spans="1:35" ht="15" customHeight="1" x14ac:dyDescent="0.15">
      <c r="A14" s="1" t="s">
        <v>85</v>
      </c>
      <c r="W14" s="35"/>
      <c r="Y14" s="36"/>
      <c r="AC14" s="40">
        <v>8</v>
      </c>
      <c r="AD14" s="40">
        <v>144100</v>
      </c>
      <c r="AE14" s="40">
        <f t="shared" si="0"/>
        <v>111600</v>
      </c>
      <c r="AF14" s="40">
        <f t="shared" si="1"/>
        <v>129456</v>
      </c>
      <c r="AG14" s="40">
        <v>179100</v>
      </c>
      <c r="AH14" s="40">
        <f t="shared" si="2"/>
        <v>138700</v>
      </c>
      <c r="AI14" s="40">
        <f t="shared" si="3"/>
        <v>160892</v>
      </c>
    </row>
    <row r="15" spans="1:35" ht="15" customHeight="1" x14ac:dyDescent="0.15">
      <c r="B15" s="117" t="s">
        <v>86</v>
      </c>
      <c r="C15" s="117"/>
      <c r="D15" s="117"/>
      <c r="E15" s="117"/>
      <c r="F15" s="117"/>
      <c r="G15" s="117"/>
      <c r="H15" s="117"/>
      <c r="I15" s="117"/>
      <c r="J15" s="117"/>
      <c r="K15" s="117"/>
      <c r="L15" s="117"/>
      <c r="M15" s="117"/>
      <c r="N15" s="117"/>
      <c r="O15" s="117"/>
      <c r="P15" s="117"/>
      <c r="Q15" s="117"/>
      <c r="R15" s="117"/>
      <c r="S15" s="53"/>
      <c r="W15" s="35"/>
      <c r="Y15" s="36"/>
      <c r="AC15" s="40">
        <v>9</v>
      </c>
      <c r="AD15" s="40">
        <v>145000</v>
      </c>
      <c r="AE15" s="40">
        <f t="shared" si="0"/>
        <v>112300</v>
      </c>
      <c r="AF15" s="40">
        <f t="shared" si="1"/>
        <v>130268</v>
      </c>
      <c r="AG15" s="40">
        <v>180900</v>
      </c>
      <c r="AH15" s="40">
        <f t="shared" si="2"/>
        <v>140100</v>
      </c>
      <c r="AI15" s="40">
        <f t="shared" si="3"/>
        <v>162516</v>
      </c>
    </row>
    <row r="16" spans="1:35" ht="15" customHeight="1" x14ac:dyDescent="0.15">
      <c r="B16" s="117" t="s">
        <v>59</v>
      </c>
      <c r="C16" s="117"/>
      <c r="D16" s="117"/>
      <c r="E16" s="117"/>
      <c r="F16" s="117"/>
      <c r="G16" s="117"/>
      <c r="H16" s="117"/>
      <c r="I16" s="117"/>
      <c r="J16" s="117"/>
      <c r="K16" s="117"/>
      <c r="L16" s="117"/>
      <c r="M16" s="117"/>
      <c r="N16" s="117"/>
      <c r="O16" s="117"/>
      <c r="P16" s="117"/>
      <c r="Q16" s="117"/>
      <c r="R16" s="117"/>
      <c r="S16" s="53"/>
      <c r="U16" s="35"/>
      <c r="V16" s="35"/>
      <c r="W16" s="35"/>
      <c r="Y16" s="36"/>
      <c r="AC16" s="40">
        <v>10</v>
      </c>
      <c r="AD16" s="40">
        <v>146100</v>
      </c>
      <c r="AE16" s="40">
        <f t="shared" si="0"/>
        <v>113100</v>
      </c>
      <c r="AF16" s="40">
        <f t="shared" si="1"/>
        <v>131196</v>
      </c>
      <c r="AG16" s="40">
        <v>182900</v>
      </c>
      <c r="AH16" s="40">
        <f t="shared" si="2"/>
        <v>141600</v>
      </c>
      <c r="AI16" s="40">
        <f t="shared" si="3"/>
        <v>164256</v>
      </c>
    </row>
    <row r="17" spans="2:35" ht="15" customHeight="1" x14ac:dyDescent="0.15">
      <c r="B17" s="117" t="s">
        <v>63</v>
      </c>
      <c r="C17" s="117"/>
      <c r="D17" s="117"/>
      <c r="E17" s="117"/>
      <c r="F17" s="117"/>
      <c r="G17" s="117"/>
      <c r="H17" s="117"/>
      <c r="I17" s="117"/>
      <c r="J17" s="117"/>
      <c r="K17" s="117"/>
      <c r="L17" s="117"/>
      <c r="M17" s="117"/>
      <c r="N17" s="117"/>
      <c r="O17" s="117"/>
      <c r="P17" s="117"/>
      <c r="Q17" s="117"/>
      <c r="R17" s="117"/>
      <c r="S17" s="11"/>
      <c r="U17" s="35"/>
      <c r="V17" s="35"/>
      <c r="W17" s="35"/>
      <c r="Y17" s="36"/>
      <c r="AC17" s="40">
        <v>11</v>
      </c>
      <c r="AD17" s="40">
        <v>147200</v>
      </c>
      <c r="AE17" s="40">
        <f t="shared" si="0"/>
        <v>114000</v>
      </c>
      <c r="AF17" s="40">
        <f t="shared" si="1"/>
        <v>132240</v>
      </c>
      <c r="AG17" s="40">
        <v>184900</v>
      </c>
      <c r="AH17" s="40">
        <f t="shared" si="2"/>
        <v>143100</v>
      </c>
      <c r="AI17" s="40">
        <f t="shared" si="3"/>
        <v>165996</v>
      </c>
    </row>
    <row r="18" spans="2:35" ht="15" customHeight="1" x14ac:dyDescent="0.15">
      <c r="B18" s="117" t="s">
        <v>64</v>
      </c>
      <c r="C18" s="117"/>
      <c r="D18" s="117"/>
      <c r="E18" s="117"/>
      <c r="F18" s="117"/>
      <c r="G18" s="117"/>
      <c r="H18" s="117"/>
      <c r="I18" s="117"/>
      <c r="J18" s="117"/>
      <c r="K18" s="117"/>
      <c r="L18" s="117"/>
      <c r="M18" s="117"/>
      <c r="N18" s="117"/>
      <c r="O18" s="117"/>
      <c r="P18" s="117"/>
      <c r="Q18" s="117"/>
      <c r="R18" s="117"/>
      <c r="S18" s="11"/>
      <c r="U18" s="35"/>
      <c r="V18" s="35"/>
      <c r="W18" s="35"/>
      <c r="Y18" s="36"/>
      <c r="AC18" s="40">
        <v>12</v>
      </c>
      <c r="AD18" s="40">
        <v>148300</v>
      </c>
      <c r="AE18" s="40">
        <f t="shared" si="0"/>
        <v>114800</v>
      </c>
      <c r="AF18" s="40">
        <f t="shared" si="1"/>
        <v>133168</v>
      </c>
      <c r="AG18" s="40">
        <v>186900</v>
      </c>
      <c r="AH18" s="40">
        <f t="shared" si="2"/>
        <v>144700</v>
      </c>
      <c r="AI18" s="40">
        <f t="shared" si="3"/>
        <v>167852</v>
      </c>
    </row>
    <row r="19" spans="2:35" ht="15" customHeight="1" x14ac:dyDescent="0.15">
      <c r="B19" s="117" t="s">
        <v>78</v>
      </c>
      <c r="C19" s="117"/>
      <c r="D19" s="117"/>
      <c r="E19" s="117"/>
      <c r="F19" s="117"/>
      <c r="G19" s="117"/>
      <c r="H19" s="117"/>
      <c r="I19" s="117"/>
      <c r="J19" s="117"/>
      <c r="K19" s="117"/>
      <c r="L19" s="117"/>
      <c r="M19" s="117"/>
      <c r="N19" s="117"/>
      <c r="O19" s="117"/>
      <c r="P19" s="117"/>
      <c r="Q19" s="117"/>
      <c r="R19" s="117"/>
      <c r="S19" s="11"/>
      <c r="U19" s="35"/>
      <c r="V19" s="35"/>
      <c r="W19" s="35"/>
      <c r="Y19" s="36"/>
      <c r="AC19" s="40">
        <v>13</v>
      </c>
      <c r="AD19" s="40">
        <v>149300</v>
      </c>
      <c r="AE19" s="40">
        <f t="shared" si="0"/>
        <v>115600</v>
      </c>
      <c r="AF19" s="40">
        <f t="shared" si="1"/>
        <v>134096</v>
      </c>
      <c r="AG19" s="40">
        <v>188700</v>
      </c>
      <c r="AH19" s="40">
        <f t="shared" si="2"/>
        <v>146100</v>
      </c>
      <c r="AI19" s="40">
        <f t="shared" si="3"/>
        <v>169476</v>
      </c>
    </row>
    <row r="20" spans="2:35" ht="15" customHeight="1" x14ac:dyDescent="0.15">
      <c r="B20" s="117" t="s">
        <v>58</v>
      </c>
      <c r="C20" s="117"/>
      <c r="D20" s="117"/>
      <c r="E20" s="117"/>
      <c r="F20" s="117"/>
      <c r="G20" s="117"/>
      <c r="H20" s="117"/>
      <c r="I20" s="117"/>
      <c r="J20" s="117"/>
      <c r="K20" s="117"/>
      <c r="L20" s="117"/>
      <c r="M20" s="117"/>
      <c r="N20" s="117"/>
      <c r="O20" s="117"/>
      <c r="P20" s="117"/>
      <c r="Q20" s="117"/>
      <c r="R20" s="117"/>
      <c r="S20" s="11"/>
      <c r="U20" s="35"/>
      <c r="V20" s="35"/>
      <c r="W20" s="35"/>
      <c r="Y20" s="36"/>
      <c r="AC20" s="40">
        <v>14</v>
      </c>
      <c r="AD20" s="40">
        <v>150400</v>
      </c>
      <c r="AE20" s="40">
        <f t="shared" si="0"/>
        <v>116400</v>
      </c>
      <c r="AF20" s="40">
        <f t="shared" si="1"/>
        <v>135024</v>
      </c>
      <c r="AG20" s="40">
        <v>190700</v>
      </c>
      <c r="AH20" s="40">
        <f t="shared" si="2"/>
        <v>147600</v>
      </c>
      <c r="AI20" s="40">
        <f t="shared" si="3"/>
        <v>171216</v>
      </c>
    </row>
    <row r="21" spans="2:35" ht="15" customHeight="1" x14ac:dyDescent="0.15">
      <c r="B21" s="32"/>
      <c r="C21" s="32"/>
      <c r="D21" s="32"/>
      <c r="E21" s="32"/>
      <c r="F21" s="32"/>
      <c r="G21" s="32"/>
      <c r="H21" s="32"/>
      <c r="I21" s="32"/>
      <c r="J21" s="32"/>
      <c r="K21" s="32"/>
      <c r="L21" s="32"/>
      <c r="M21" s="32"/>
      <c r="N21" s="32"/>
      <c r="O21" s="32"/>
      <c r="P21" s="32"/>
      <c r="Q21" s="32"/>
      <c r="R21" s="32"/>
      <c r="S21" s="11"/>
      <c r="U21" s="35"/>
      <c r="V21" s="35"/>
      <c r="W21" s="35"/>
      <c r="Y21" s="36"/>
      <c r="AC21" s="40">
        <v>15</v>
      </c>
      <c r="AD21" s="40">
        <v>151500</v>
      </c>
      <c r="AE21" s="40">
        <f t="shared" si="0"/>
        <v>117300</v>
      </c>
      <c r="AF21" s="40">
        <f t="shared" si="1"/>
        <v>136068</v>
      </c>
      <c r="AG21" s="40">
        <v>192700</v>
      </c>
      <c r="AH21" s="40">
        <f t="shared" si="2"/>
        <v>149200</v>
      </c>
      <c r="AI21" s="40">
        <f t="shared" si="3"/>
        <v>173072</v>
      </c>
    </row>
    <row r="22" spans="2:35" ht="15" customHeight="1" x14ac:dyDescent="0.15">
      <c r="B22" s="1" t="s">
        <v>22</v>
      </c>
      <c r="S22" s="11"/>
      <c r="U22" s="35"/>
      <c r="V22" s="35"/>
      <c r="W22" s="35"/>
      <c r="Y22" s="36"/>
      <c r="AC22" s="40">
        <v>16</v>
      </c>
      <c r="AD22" s="40">
        <v>152400</v>
      </c>
      <c r="AE22" s="40">
        <f t="shared" si="0"/>
        <v>118000</v>
      </c>
      <c r="AF22" s="40">
        <f t="shared" si="1"/>
        <v>136880</v>
      </c>
      <c r="AG22" s="40">
        <v>194700</v>
      </c>
      <c r="AH22" s="40">
        <f t="shared" si="2"/>
        <v>150700</v>
      </c>
      <c r="AI22" s="40">
        <f t="shared" si="3"/>
        <v>174812</v>
      </c>
    </row>
    <row r="23" spans="2:35" ht="15" customHeight="1" x14ac:dyDescent="0.15">
      <c r="B23" s="118" t="s">
        <v>16</v>
      </c>
      <c r="C23" s="119"/>
      <c r="D23" s="119"/>
      <c r="E23" s="119"/>
      <c r="F23" s="119"/>
      <c r="G23" s="120"/>
      <c r="H23" s="118" t="s">
        <v>17</v>
      </c>
      <c r="I23" s="119"/>
      <c r="J23" s="119"/>
      <c r="K23" s="120"/>
      <c r="L23" s="118" t="s">
        <v>19</v>
      </c>
      <c r="M23" s="119"/>
      <c r="N23" s="120"/>
      <c r="O23" s="118" t="s">
        <v>20</v>
      </c>
      <c r="P23" s="120"/>
      <c r="Q23" s="96" t="s">
        <v>30</v>
      </c>
      <c r="R23" s="98"/>
      <c r="S23" s="11"/>
      <c r="U23" s="35"/>
      <c r="V23" s="35"/>
      <c r="W23" s="35"/>
      <c r="Y23" s="36"/>
      <c r="AC23" s="40">
        <v>17</v>
      </c>
      <c r="AD23" s="40">
        <v>153600</v>
      </c>
      <c r="AE23" s="40">
        <f t="shared" si="0"/>
        <v>118900</v>
      </c>
      <c r="AF23" s="40">
        <f t="shared" si="1"/>
        <v>137924</v>
      </c>
      <c r="AG23" s="40">
        <v>196500</v>
      </c>
      <c r="AH23" s="40">
        <f t="shared" si="2"/>
        <v>152100</v>
      </c>
      <c r="AI23" s="40">
        <f t="shared" si="3"/>
        <v>176436</v>
      </c>
    </row>
    <row r="24" spans="2:35" ht="15" customHeight="1" x14ac:dyDescent="0.15">
      <c r="B24" s="121"/>
      <c r="C24" s="122"/>
      <c r="D24" s="122"/>
      <c r="E24" s="122"/>
      <c r="F24" s="122"/>
      <c r="G24" s="123"/>
      <c r="H24" s="121"/>
      <c r="I24" s="122"/>
      <c r="J24" s="122"/>
      <c r="K24" s="123"/>
      <c r="L24" s="121"/>
      <c r="M24" s="122"/>
      <c r="N24" s="123"/>
      <c r="O24" s="121"/>
      <c r="P24" s="123"/>
      <c r="Q24" s="99"/>
      <c r="R24" s="101"/>
      <c r="S24" s="11"/>
      <c r="U24" s="35"/>
      <c r="V24" s="35"/>
      <c r="W24" s="35"/>
      <c r="Y24" s="36"/>
      <c r="AC24" s="40">
        <v>18</v>
      </c>
      <c r="AD24" s="40">
        <v>155300</v>
      </c>
      <c r="AE24" s="40">
        <f t="shared" si="0"/>
        <v>120200</v>
      </c>
      <c r="AF24" s="40">
        <f t="shared" si="1"/>
        <v>139432</v>
      </c>
      <c r="AG24" s="40">
        <v>198500</v>
      </c>
      <c r="AH24" s="40">
        <f t="shared" si="2"/>
        <v>153700</v>
      </c>
      <c r="AI24" s="40">
        <f t="shared" si="3"/>
        <v>178292</v>
      </c>
    </row>
    <row r="25" spans="2:35" ht="15" customHeight="1" x14ac:dyDescent="0.15">
      <c r="B25" s="170" t="s">
        <v>74</v>
      </c>
      <c r="C25" s="171"/>
      <c r="D25" s="171"/>
      <c r="E25" s="171"/>
      <c r="F25" s="171"/>
      <c r="G25" s="172"/>
      <c r="H25" s="173">
        <v>4</v>
      </c>
      <c r="I25" s="174" t="s">
        <v>0</v>
      </c>
      <c r="J25" s="175">
        <v>0</v>
      </c>
      <c r="K25" s="176" t="s">
        <v>18</v>
      </c>
      <c r="L25" s="177" t="s">
        <v>4</v>
      </c>
      <c r="M25" s="177"/>
      <c r="N25" s="177"/>
      <c r="O25" s="115">
        <f t="shared" ref="O25:O36" si="4">IF(L25="",$Y$9,VLOOKUP(L25,$X$5:$Y$9,2,0))</f>
        <v>0.5</v>
      </c>
      <c r="P25" s="115"/>
      <c r="Q25" s="116">
        <f t="shared" ref="Q25:Q35" si="5">(H25*12+J25)*O25</f>
        <v>24</v>
      </c>
      <c r="R25" s="116"/>
      <c r="S25" s="11"/>
      <c r="U25" s="35"/>
      <c r="V25" s="35"/>
      <c r="W25" s="35"/>
      <c r="Y25" s="36"/>
      <c r="AC25" s="40">
        <v>19</v>
      </c>
      <c r="AD25" s="40">
        <v>156900</v>
      </c>
      <c r="AE25" s="40">
        <f t="shared" si="0"/>
        <v>121500</v>
      </c>
      <c r="AF25" s="40">
        <f t="shared" si="1"/>
        <v>140940</v>
      </c>
      <c r="AG25" s="40">
        <v>200500</v>
      </c>
      <c r="AH25" s="40">
        <f t="shared" si="2"/>
        <v>155200</v>
      </c>
      <c r="AI25" s="40">
        <f t="shared" si="3"/>
        <v>180032</v>
      </c>
    </row>
    <row r="26" spans="2:35" ht="15" customHeight="1" x14ac:dyDescent="0.15">
      <c r="B26" s="170" t="s">
        <v>75</v>
      </c>
      <c r="C26" s="171"/>
      <c r="D26" s="171"/>
      <c r="E26" s="171"/>
      <c r="F26" s="171"/>
      <c r="G26" s="172"/>
      <c r="H26" s="173">
        <v>8</v>
      </c>
      <c r="I26" s="174" t="s">
        <v>0</v>
      </c>
      <c r="J26" s="175">
        <v>7</v>
      </c>
      <c r="K26" s="176" t="s">
        <v>18</v>
      </c>
      <c r="L26" s="177" t="s">
        <v>5</v>
      </c>
      <c r="M26" s="177"/>
      <c r="N26" s="177"/>
      <c r="O26" s="115">
        <f t="shared" si="4"/>
        <v>1</v>
      </c>
      <c r="P26" s="115"/>
      <c r="Q26" s="116">
        <f t="shared" si="5"/>
        <v>103</v>
      </c>
      <c r="R26" s="116"/>
      <c r="S26" s="11"/>
      <c r="U26" s="35"/>
      <c r="V26" s="35"/>
      <c r="W26" s="35"/>
      <c r="Y26" s="36"/>
      <c r="AC26" s="40">
        <v>20</v>
      </c>
      <c r="AD26" s="40">
        <v>158500</v>
      </c>
      <c r="AE26" s="40">
        <f t="shared" si="0"/>
        <v>122700</v>
      </c>
      <c r="AF26" s="40">
        <f t="shared" si="1"/>
        <v>142332</v>
      </c>
      <c r="AG26" s="40">
        <v>202500</v>
      </c>
      <c r="AH26" s="40">
        <f t="shared" si="2"/>
        <v>156800</v>
      </c>
      <c r="AI26" s="40">
        <f t="shared" si="3"/>
        <v>181888</v>
      </c>
    </row>
    <row r="27" spans="2:35" ht="15" customHeight="1" x14ac:dyDescent="0.15">
      <c r="B27" s="170" t="s">
        <v>76</v>
      </c>
      <c r="C27" s="171"/>
      <c r="D27" s="171"/>
      <c r="E27" s="171"/>
      <c r="F27" s="171"/>
      <c r="G27" s="172"/>
      <c r="H27" s="173">
        <v>5</v>
      </c>
      <c r="I27" s="174" t="s">
        <v>0</v>
      </c>
      <c r="J27" s="175">
        <v>3</v>
      </c>
      <c r="K27" s="176" t="s">
        <v>18</v>
      </c>
      <c r="L27" s="177" t="s">
        <v>61</v>
      </c>
      <c r="M27" s="177"/>
      <c r="N27" s="177"/>
      <c r="O27" s="115">
        <f t="shared" si="4"/>
        <v>0.5</v>
      </c>
      <c r="P27" s="115"/>
      <c r="Q27" s="116">
        <f t="shared" si="5"/>
        <v>31.5</v>
      </c>
      <c r="R27" s="116"/>
      <c r="S27" s="11"/>
      <c r="U27" s="35"/>
      <c r="V27" s="35"/>
      <c r="W27" s="35"/>
      <c r="Y27" s="36"/>
      <c r="AC27" s="40">
        <v>21</v>
      </c>
      <c r="AD27" s="40">
        <v>159900</v>
      </c>
      <c r="AE27" s="40">
        <f t="shared" si="0"/>
        <v>123800</v>
      </c>
      <c r="AF27" s="40">
        <f t="shared" si="1"/>
        <v>143608</v>
      </c>
      <c r="AG27" s="40">
        <v>204300</v>
      </c>
      <c r="AH27" s="40">
        <f t="shared" si="2"/>
        <v>158200</v>
      </c>
      <c r="AI27" s="40">
        <f t="shared" si="3"/>
        <v>183512</v>
      </c>
    </row>
    <row r="28" spans="2:35" ht="15" customHeight="1" x14ac:dyDescent="0.15">
      <c r="B28" s="170"/>
      <c r="C28" s="171"/>
      <c r="D28" s="171"/>
      <c r="E28" s="171"/>
      <c r="F28" s="171"/>
      <c r="G28" s="172"/>
      <c r="H28" s="173"/>
      <c r="I28" s="174" t="s">
        <v>0</v>
      </c>
      <c r="J28" s="175"/>
      <c r="K28" s="176" t="s">
        <v>18</v>
      </c>
      <c r="L28" s="177"/>
      <c r="M28" s="177"/>
      <c r="N28" s="177"/>
      <c r="O28" s="115">
        <f t="shared" si="4"/>
        <v>0</v>
      </c>
      <c r="P28" s="115"/>
      <c r="Q28" s="116">
        <f t="shared" si="5"/>
        <v>0</v>
      </c>
      <c r="R28" s="116"/>
      <c r="S28" s="11"/>
      <c r="U28" s="35"/>
      <c r="V28" s="35"/>
      <c r="W28" s="35"/>
      <c r="Y28" s="36"/>
      <c r="AC28" s="40">
        <v>22</v>
      </c>
      <c r="AD28" s="40">
        <v>161500</v>
      </c>
      <c r="AE28" s="40">
        <f t="shared" si="0"/>
        <v>125000</v>
      </c>
      <c r="AF28" s="40">
        <f t="shared" si="1"/>
        <v>145000</v>
      </c>
      <c r="AG28" s="40">
        <v>206300</v>
      </c>
      <c r="AH28" s="40">
        <f t="shared" si="2"/>
        <v>159700</v>
      </c>
      <c r="AI28" s="40">
        <f t="shared" si="3"/>
        <v>185252</v>
      </c>
    </row>
    <row r="29" spans="2:35" ht="15" customHeight="1" x14ac:dyDescent="0.15">
      <c r="B29" s="170"/>
      <c r="C29" s="171"/>
      <c r="D29" s="171"/>
      <c r="E29" s="171"/>
      <c r="F29" s="171"/>
      <c r="G29" s="172"/>
      <c r="H29" s="173"/>
      <c r="I29" s="174" t="s">
        <v>0</v>
      </c>
      <c r="J29" s="175"/>
      <c r="K29" s="176" t="s">
        <v>18</v>
      </c>
      <c r="L29" s="177"/>
      <c r="M29" s="177"/>
      <c r="N29" s="177"/>
      <c r="O29" s="115">
        <f t="shared" si="4"/>
        <v>0</v>
      </c>
      <c r="P29" s="115"/>
      <c r="Q29" s="116">
        <f t="shared" si="5"/>
        <v>0</v>
      </c>
      <c r="R29" s="116"/>
      <c r="S29" s="11"/>
      <c r="U29" s="35"/>
      <c r="V29" s="35"/>
      <c r="W29" s="35"/>
      <c r="Y29" s="36"/>
      <c r="AC29" s="40">
        <v>23</v>
      </c>
      <c r="AD29" s="40">
        <v>163100</v>
      </c>
      <c r="AE29" s="40">
        <f t="shared" si="0"/>
        <v>126300</v>
      </c>
      <c r="AF29" s="40">
        <f t="shared" si="1"/>
        <v>146508</v>
      </c>
      <c r="AG29" s="40">
        <v>208300</v>
      </c>
      <c r="AH29" s="40">
        <f t="shared" si="2"/>
        <v>161300</v>
      </c>
      <c r="AI29" s="40">
        <f t="shared" si="3"/>
        <v>187108</v>
      </c>
    </row>
    <row r="30" spans="2:35" ht="15" customHeight="1" x14ac:dyDescent="0.15">
      <c r="B30" s="170"/>
      <c r="C30" s="171"/>
      <c r="D30" s="171"/>
      <c r="E30" s="171"/>
      <c r="F30" s="171"/>
      <c r="G30" s="172"/>
      <c r="H30" s="173"/>
      <c r="I30" s="174" t="s">
        <v>0</v>
      </c>
      <c r="J30" s="175"/>
      <c r="K30" s="176" t="s">
        <v>18</v>
      </c>
      <c r="L30" s="177"/>
      <c r="M30" s="177"/>
      <c r="N30" s="177"/>
      <c r="O30" s="115">
        <f t="shared" si="4"/>
        <v>0</v>
      </c>
      <c r="P30" s="115"/>
      <c r="Q30" s="116">
        <f t="shared" si="5"/>
        <v>0</v>
      </c>
      <c r="R30" s="116"/>
      <c r="S30" s="11"/>
      <c r="W30" s="35"/>
      <c r="Y30" s="36"/>
      <c r="AC30" s="40">
        <v>24</v>
      </c>
      <c r="AD30" s="40">
        <v>164600</v>
      </c>
      <c r="AE30" s="40">
        <f t="shared" si="0"/>
        <v>127400</v>
      </c>
      <c r="AF30" s="40">
        <f t="shared" si="1"/>
        <v>147784</v>
      </c>
      <c r="AG30" s="40">
        <v>210300</v>
      </c>
      <c r="AH30" s="40">
        <f t="shared" si="2"/>
        <v>162800</v>
      </c>
      <c r="AI30" s="40">
        <f t="shared" si="3"/>
        <v>188848</v>
      </c>
    </row>
    <row r="31" spans="2:35" ht="15" customHeight="1" x14ac:dyDescent="0.15">
      <c r="B31" s="170"/>
      <c r="C31" s="171"/>
      <c r="D31" s="171"/>
      <c r="E31" s="171"/>
      <c r="F31" s="171"/>
      <c r="G31" s="172"/>
      <c r="H31" s="173"/>
      <c r="I31" s="174" t="s">
        <v>0</v>
      </c>
      <c r="J31" s="175"/>
      <c r="K31" s="176" t="s">
        <v>18</v>
      </c>
      <c r="L31" s="177"/>
      <c r="M31" s="177"/>
      <c r="N31" s="177"/>
      <c r="O31" s="115">
        <f t="shared" si="4"/>
        <v>0</v>
      </c>
      <c r="P31" s="115"/>
      <c r="Q31" s="116">
        <f t="shared" si="5"/>
        <v>0</v>
      </c>
      <c r="R31" s="116"/>
      <c r="S31" s="11"/>
      <c r="AC31" s="40">
        <v>25</v>
      </c>
      <c r="AD31" s="40">
        <v>166200</v>
      </c>
      <c r="AE31" s="40">
        <f t="shared" si="0"/>
        <v>128700</v>
      </c>
      <c r="AF31" s="40">
        <f t="shared" si="1"/>
        <v>149292</v>
      </c>
      <c r="AG31" s="40">
        <v>212100</v>
      </c>
      <c r="AH31" s="40">
        <f t="shared" si="2"/>
        <v>164200</v>
      </c>
      <c r="AI31" s="40">
        <f t="shared" si="3"/>
        <v>190472</v>
      </c>
    </row>
    <row r="32" spans="2:35" ht="15" customHeight="1" x14ac:dyDescent="0.15">
      <c r="B32" s="170"/>
      <c r="C32" s="171"/>
      <c r="D32" s="171"/>
      <c r="E32" s="171"/>
      <c r="F32" s="171"/>
      <c r="G32" s="172"/>
      <c r="H32" s="173"/>
      <c r="I32" s="174" t="s">
        <v>0</v>
      </c>
      <c r="J32" s="175"/>
      <c r="K32" s="176" t="s">
        <v>18</v>
      </c>
      <c r="L32" s="177"/>
      <c r="M32" s="177"/>
      <c r="N32" s="177"/>
      <c r="O32" s="115">
        <f t="shared" si="4"/>
        <v>0</v>
      </c>
      <c r="P32" s="115"/>
      <c r="Q32" s="116">
        <f t="shared" si="5"/>
        <v>0</v>
      </c>
      <c r="R32" s="116"/>
      <c r="S32" s="11"/>
      <c r="V32" s="35"/>
      <c r="W32" s="35"/>
      <c r="X32" s="36"/>
      <c r="Y32" s="36"/>
      <c r="AC32" s="40">
        <v>26</v>
      </c>
      <c r="AD32" s="40">
        <v>167900</v>
      </c>
      <c r="AE32" s="40">
        <f t="shared" si="0"/>
        <v>130000</v>
      </c>
      <c r="AF32" s="40">
        <f t="shared" si="1"/>
        <v>150800</v>
      </c>
      <c r="AG32" s="40">
        <v>214100</v>
      </c>
      <c r="AH32" s="40">
        <f t="shared" si="2"/>
        <v>165800</v>
      </c>
      <c r="AI32" s="40">
        <f t="shared" si="3"/>
        <v>192328</v>
      </c>
    </row>
    <row r="33" spans="1:35" ht="15" customHeight="1" x14ac:dyDescent="0.15">
      <c r="B33" s="170"/>
      <c r="C33" s="171"/>
      <c r="D33" s="171"/>
      <c r="E33" s="171"/>
      <c r="F33" s="171"/>
      <c r="G33" s="172"/>
      <c r="H33" s="173"/>
      <c r="I33" s="174" t="s">
        <v>0</v>
      </c>
      <c r="J33" s="175"/>
      <c r="K33" s="176" t="s">
        <v>18</v>
      </c>
      <c r="L33" s="177"/>
      <c r="M33" s="177"/>
      <c r="N33" s="177"/>
      <c r="O33" s="115">
        <f t="shared" si="4"/>
        <v>0</v>
      </c>
      <c r="P33" s="115"/>
      <c r="Q33" s="116">
        <f t="shared" si="5"/>
        <v>0</v>
      </c>
      <c r="R33" s="116"/>
      <c r="S33" s="7"/>
      <c r="AC33" s="40">
        <v>27</v>
      </c>
      <c r="AD33" s="40">
        <v>169600</v>
      </c>
      <c r="AE33" s="40">
        <f t="shared" si="0"/>
        <v>131300</v>
      </c>
      <c r="AF33" s="40">
        <f t="shared" si="1"/>
        <v>152308</v>
      </c>
      <c r="AG33" s="40">
        <v>216100</v>
      </c>
      <c r="AH33" s="40">
        <f t="shared" si="2"/>
        <v>167300</v>
      </c>
      <c r="AI33" s="40">
        <f t="shared" si="3"/>
        <v>194068</v>
      </c>
    </row>
    <row r="34" spans="1:35" ht="15" customHeight="1" x14ac:dyDescent="0.15">
      <c r="B34" s="170"/>
      <c r="C34" s="171"/>
      <c r="D34" s="171"/>
      <c r="E34" s="171"/>
      <c r="F34" s="171"/>
      <c r="G34" s="172"/>
      <c r="H34" s="173"/>
      <c r="I34" s="174" t="s">
        <v>0</v>
      </c>
      <c r="J34" s="175"/>
      <c r="K34" s="176" t="s">
        <v>18</v>
      </c>
      <c r="L34" s="177"/>
      <c r="M34" s="177"/>
      <c r="N34" s="177"/>
      <c r="O34" s="115">
        <f t="shared" si="4"/>
        <v>0</v>
      </c>
      <c r="P34" s="115"/>
      <c r="Q34" s="116">
        <f t="shared" si="5"/>
        <v>0</v>
      </c>
      <c r="R34" s="116"/>
      <c r="S34" s="11"/>
      <c r="AC34" s="40">
        <v>28</v>
      </c>
      <c r="AD34" s="40">
        <v>171300</v>
      </c>
      <c r="AE34" s="40">
        <f t="shared" si="0"/>
        <v>132600</v>
      </c>
      <c r="AF34" s="40">
        <f t="shared" si="1"/>
        <v>153816</v>
      </c>
      <c r="AG34" s="40">
        <v>218100</v>
      </c>
      <c r="AH34" s="40">
        <f t="shared" si="2"/>
        <v>168900</v>
      </c>
      <c r="AI34" s="40">
        <f t="shared" si="3"/>
        <v>195924</v>
      </c>
    </row>
    <row r="35" spans="1:35" ht="15" customHeight="1" x14ac:dyDescent="0.15">
      <c r="B35" s="170"/>
      <c r="C35" s="171"/>
      <c r="D35" s="171"/>
      <c r="E35" s="171"/>
      <c r="F35" s="171"/>
      <c r="G35" s="172"/>
      <c r="H35" s="173"/>
      <c r="I35" s="174" t="s">
        <v>0</v>
      </c>
      <c r="J35" s="175"/>
      <c r="K35" s="176" t="s">
        <v>18</v>
      </c>
      <c r="L35" s="177"/>
      <c r="M35" s="177"/>
      <c r="N35" s="177"/>
      <c r="O35" s="115">
        <f t="shared" si="4"/>
        <v>0</v>
      </c>
      <c r="P35" s="115"/>
      <c r="Q35" s="116">
        <f t="shared" si="5"/>
        <v>0</v>
      </c>
      <c r="R35" s="116"/>
      <c r="W35" s="35"/>
      <c r="Y35" s="36"/>
      <c r="AC35" s="40">
        <v>29</v>
      </c>
      <c r="AD35" s="40">
        <v>172900</v>
      </c>
      <c r="AE35" s="40">
        <f t="shared" si="0"/>
        <v>133900</v>
      </c>
      <c r="AF35" s="40">
        <f t="shared" si="1"/>
        <v>155324</v>
      </c>
      <c r="AG35" s="40">
        <v>220000</v>
      </c>
      <c r="AH35" s="40">
        <f t="shared" si="2"/>
        <v>170300</v>
      </c>
      <c r="AI35" s="40">
        <f t="shared" si="3"/>
        <v>197548</v>
      </c>
    </row>
    <row r="36" spans="1:35" ht="15" customHeight="1" x14ac:dyDescent="0.15">
      <c r="B36" s="170"/>
      <c r="C36" s="171"/>
      <c r="D36" s="171"/>
      <c r="E36" s="171"/>
      <c r="F36" s="171"/>
      <c r="G36" s="172"/>
      <c r="H36" s="173"/>
      <c r="I36" s="174" t="s">
        <v>0</v>
      </c>
      <c r="J36" s="175"/>
      <c r="K36" s="176" t="s">
        <v>18</v>
      </c>
      <c r="L36" s="177"/>
      <c r="M36" s="177"/>
      <c r="N36" s="177"/>
      <c r="O36" s="115">
        <f t="shared" si="4"/>
        <v>0</v>
      </c>
      <c r="P36" s="115"/>
      <c r="Q36" s="116">
        <f>(H36*12+J36)*O36</f>
        <v>0</v>
      </c>
      <c r="R36" s="116"/>
      <c r="S36" s="53"/>
      <c r="W36" s="35"/>
      <c r="Y36" s="36"/>
      <c r="AC36" s="40">
        <v>30</v>
      </c>
      <c r="AD36" s="40">
        <v>174700</v>
      </c>
      <c r="AE36" s="40">
        <f t="shared" si="0"/>
        <v>135300</v>
      </c>
      <c r="AF36" s="40">
        <f t="shared" si="1"/>
        <v>156948</v>
      </c>
      <c r="AG36" s="40">
        <v>222000</v>
      </c>
      <c r="AH36" s="40">
        <f t="shared" si="2"/>
        <v>171900</v>
      </c>
      <c r="AI36" s="40">
        <f t="shared" si="3"/>
        <v>199404</v>
      </c>
    </row>
    <row r="37" spans="1:35" ht="15" customHeight="1" thickBot="1" x14ac:dyDescent="0.2">
      <c r="B37" s="9"/>
      <c r="C37" s="9"/>
      <c r="D37" s="9"/>
      <c r="E37" s="9"/>
      <c r="F37" s="9"/>
      <c r="G37" s="9"/>
      <c r="H37" s="9"/>
      <c r="I37" s="10"/>
      <c r="J37" s="9"/>
      <c r="K37" s="10"/>
      <c r="L37" s="9"/>
      <c r="M37" s="9"/>
      <c r="N37" s="9"/>
      <c r="O37" s="9"/>
      <c r="P37" s="11"/>
      <c r="Q37" s="9"/>
      <c r="R37" s="11"/>
      <c r="S37" s="14"/>
      <c r="W37" s="35"/>
      <c r="Y37" s="36"/>
      <c r="AC37" s="40">
        <v>31</v>
      </c>
      <c r="AD37" s="40">
        <v>176500</v>
      </c>
      <c r="AE37" s="40">
        <f t="shared" si="0"/>
        <v>136600</v>
      </c>
      <c r="AF37" s="40">
        <f t="shared" si="1"/>
        <v>158456</v>
      </c>
      <c r="AG37" s="40">
        <v>224000</v>
      </c>
      <c r="AH37" s="40">
        <f t="shared" si="2"/>
        <v>173400</v>
      </c>
      <c r="AI37" s="40">
        <f t="shared" si="3"/>
        <v>201144</v>
      </c>
    </row>
    <row r="38" spans="1:35" ht="15" customHeight="1" x14ac:dyDescent="0.15">
      <c r="B38" s="12"/>
      <c r="C38" s="12"/>
      <c r="D38" s="12"/>
      <c r="E38" s="96" t="s">
        <v>31</v>
      </c>
      <c r="F38" s="97"/>
      <c r="G38" s="98"/>
      <c r="H38" s="102">
        <f>ROUNDUP(SUM(Q25:R36),0)</f>
        <v>159</v>
      </c>
      <c r="I38" s="102"/>
      <c r="J38" s="104" t="s">
        <v>1</v>
      </c>
      <c r="K38" s="106" t="s">
        <v>32</v>
      </c>
      <c r="L38" s="107" t="s">
        <v>44</v>
      </c>
      <c r="M38" s="108"/>
      <c r="N38" s="109"/>
      <c r="O38" s="113">
        <f>IF(D8=1,IF(H38&lt;=60,ROUNDDOWN(H38/3,0),20+ROUNDDOWN((H38-60)/4.5,0)),IF(H38&lt;=60,"0",IF((H38-60)&lt;=60,ROUNDDOWN((H38-60)/3,0),20+ROUNDDOWN((H38-120)/4.5,0))))</f>
        <v>28</v>
      </c>
      <c r="P38" s="113"/>
      <c r="Q38" s="82" t="s">
        <v>8</v>
      </c>
      <c r="R38" s="11"/>
      <c r="S38" s="14"/>
      <c r="AC38" s="40">
        <v>32</v>
      </c>
      <c r="AD38" s="40">
        <v>178300</v>
      </c>
      <c r="AE38" s="40">
        <f t="shared" si="0"/>
        <v>138000</v>
      </c>
      <c r="AF38" s="40">
        <f t="shared" si="1"/>
        <v>160080</v>
      </c>
      <c r="AG38" s="40">
        <v>226000</v>
      </c>
      <c r="AH38" s="40">
        <f t="shared" si="2"/>
        <v>175000</v>
      </c>
      <c r="AI38" s="40">
        <f t="shared" si="3"/>
        <v>203000</v>
      </c>
    </row>
    <row r="39" spans="1:35" ht="15" customHeight="1" thickBot="1" x14ac:dyDescent="0.2">
      <c r="B39" s="12"/>
      <c r="C39" s="12"/>
      <c r="D39" s="12"/>
      <c r="E39" s="99"/>
      <c r="F39" s="100"/>
      <c r="G39" s="101"/>
      <c r="H39" s="103"/>
      <c r="I39" s="103"/>
      <c r="J39" s="105"/>
      <c r="K39" s="106"/>
      <c r="L39" s="110"/>
      <c r="M39" s="111"/>
      <c r="N39" s="112"/>
      <c r="O39" s="114"/>
      <c r="P39" s="114"/>
      <c r="Q39" s="83"/>
      <c r="R39" s="11"/>
      <c r="AC39" s="40">
        <v>33</v>
      </c>
      <c r="AD39" s="40">
        <v>180900</v>
      </c>
      <c r="AE39" s="40">
        <f t="shared" si="0"/>
        <v>140100</v>
      </c>
      <c r="AF39" s="40">
        <f t="shared" si="1"/>
        <v>162516</v>
      </c>
      <c r="AG39" s="40">
        <v>227900</v>
      </c>
      <c r="AH39" s="40">
        <f t="shared" si="2"/>
        <v>176400</v>
      </c>
      <c r="AI39" s="40">
        <f t="shared" si="3"/>
        <v>204624</v>
      </c>
    </row>
    <row r="40" spans="1:35" ht="15" customHeight="1" x14ac:dyDescent="0.15">
      <c r="B40" s="12"/>
      <c r="C40" s="12"/>
      <c r="D40" s="12"/>
      <c r="E40" s="33"/>
      <c r="F40" s="28"/>
      <c r="G40" s="28"/>
      <c r="H40" s="33" t="s">
        <v>40</v>
      </c>
      <c r="I40" s="28"/>
      <c r="J40" s="28"/>
      <c r="K40" s="28"/>
      <c r="L40" s="28"/>
      <c r="M40" s="28"/>
      <c r="N40" s="28"/>
      <c r="O40" s="28"/>
      <c r="P40" s="28"/>
      <c r="Q40" s="28"/>
      <c r="R40" s="11"/>
      <c r="AC40" s="40">
        <v>34</v>
      </c>
      <c r="AD40" s="40">
        <v>182500</v>
      </c>
      <c r="AE40" s="40">
        <f t="shared" si="0"/>
        <v>141300</v>
      </c>
      <c r="AF40" s="40">
        <f t="shared" si="1"/>
        <v>163908</v>
      </c>
      <c r="AG40" s="40">
        <v>230300</v>
      </c>
      <c r="AH40" s="40">
        <f t="shared" si="2"/>
        <v>178300</v>
      </c>
      <c r="AI40" s="40">
        <f t="shared" si="3"/>
        <v>206828</v>
      </c>
    </row>
    <row r="41" spans="1:35" ht="15" customHeight="1" thickBot="1" x14ac:dyDescent="0.2">
      <c r="B41" s="1" t="s">
        <v>21</v>
      </c>
      <c r="AC41" s="40">
        <v>35</v>
      </c>
      <c r="AD41" s="40">
        <v>183900</v>
      </c>
      <c r="AE41" s="40">
        <f t="shared" si="0"/>
        <v>142400</v>
      </c>
      <c r="AF41" s="40">
        <f t="shared" si="1"/>
        <v>165184</v>
      </c>
      <c r="AG41" s="40">
        <v>232800</v>
      </c>
      <c r="AH41" s="40">
        <f t="shared" si="2"/>
        <v>180200</v>
      </c>
      <c r="AI41" s="40">
        <f t="shared" si="3"/>
        <v>209032</v>
      </c>
    </row>
    <row r="42" spans="1:35" ht="15" customHeight="1" x14ac:dyDescent="0.15">
      <c r="B42" s="84" t="s">
        <v>23</v>
      </c>
      <c r="C42" s="85"/>
      <c r="D42" s="85"/>
      <c r="E42" s="85"/>
      <c r="F42" s="85"/>
      <c r="G42" s="86"/>
      <c r="H42" s="80" t="s">
        <v>3</v>
      </c>
      <c r="I42" s="80"/>
      <c r="J42" s="80"/>
      <c r="K42" s="80"/>
      <c r="L42" s="80" t="s">
        <v>28</v>
      </c>
      <c r="M42" s="80"/>
      <c r="N42" s="84"/>
      <c r="O42" s="87" t="s">
        <v>45</v>
      </c>
      <c r="P42" s="88"/>
      <c r="Q42" s="89"/>
      <c r="R42" s="15"/>
      <c r="AC42" s="40">
        <v>36</v>
      </c>
      <c r="AD42" s="40">
        <v>185400</v>
      </c>
      <c r="AE42" s="40">
        <f t="shared" si="0"/>
        <v>143500</v>
      </c>
      <c r="AF42" s="40">
        <f t="shared" si="1"/>
        <v>166460</v>
      </c>
      <c r="AG42" s="40">
        <v>234400</v>
      </c>
      <c r="AH42" s="40">
        <f t="shared" si="2"/>
        <v>181500</v>
      </c>
      <c r="AI42" s="40">
        <f t="shared" si="3"/>
        <v>210540</v>
      </c>
    </row>
    <row r="43" spans="1:35" ht="15" customHeight="1" thickBot="1" x14ac:dyDescent="0.2">
      <c r="B43" s="90"/>
      <c r="C43" s="91"/>
      <c r="D43" s="91"/>
      <c r="E43" s="91"/>
      <c r="F43" s="91"/>
      <c r="G43" s="92"/>
      <c r="H43" s="54"/>
      <c r="I43" s="4" t="s">
        <v>0</v>
      </c>
      <c r="J43" s="8"/>
      <c r="K43" s="5" t="s">
        <v>18</v>
      </c>
      <c r="L43" s="93"/>
      <c r="M43" s="93"/>
      <c r="N43" s="90"/>
      <c r="O43" s="94">
        <f>IF(L43="",$AA$7,VLOOKUP(L43,$Z$5:$AA$6,2,0))</f>
        <v>0</v>
      </c>
      <c r="P43" s="95"/>
      <c r="Q43" s="20" t="s">
        <v>8</v>
      </c>
      <c r="R43" s="16"/>
      <c r="AC43" s="40">
        <v>37</v>
      </c>
      <c r="AD43" s="40">
        <v>187000</v>
      </c>
      <c r="AE43" s="40">
        <f t="shared" si="0"/>
        <v>144800</v>
      </c>
      <c r="AF43" s="40">
        <f t="shared" si="1"/>
        <v>167968</v>
      </c>
      <c r="AG43" s="40">
        <v>236000</v>
      </c>
      <c r="AH43" s="40">
        <f t="shared" si="2"/>
        <v>182700</v>
      </c>
      <c r="AI43" s="40">
        <f t="shared" si="3"/>
        <v>211932</v>
      </c>
    </row>
    <row r="44" spans="1:35" ht="15" customHeight="1" x14ac:dyDescent="0.15">
      <c r="AC44" s="40">
        <v>38</v>
      </c>
      <c r="AD44" s="40">
        <v>188500</v>
      </c>
      <c r="AE44" s="40">
        <f t="shared" si="0"/>
        <v>145900</v>
      </c>
      <c r="AF44" s="40">
        <f t="shared" si="1"/>
        <v>169244</v>
      </c>
      <c r="AG44" s="40">
        <v>237900</v>
      </c>
      <c r="AH44" s="40">
        <f t="shared" si="2"/>
        <v>184200</v>
      </c>
      <c r="AI44" s="40">
        <f t="shared" si="3"/>
        <v>213672</v>
      </c>
    </row>
    <row r="45" spans="1:35" ht="15" customHeight="1" x14ac:dyDescent="0.15">
      <c r="AC45" s="40">
        <v>39</v>
      </c>
      <c r="AD45" s="40">
        <v>190000</v>
      </c>
      <c r="AE45" s="40">
        <f t="shared" si="0"/>
        <v>147100</v>
      </c>
      <c r="AF45" s="40">
        <f t="shared" si="1"/>
        <v>170636</v>
      </c>
      <c r="AG45" s="40">
        <v>239600</v>
      </c>
      <c r="AH45" s="40">
        <f t="shared" si="2"/>
        <v>185500</v>
      </c>
      <c r="AI45" s="40">
        <f t="shared" si="3"/>
        <v>215180</v>
      </c>
    </row>
    <row r="46" spans="1:35" ht="15" customHeight="1" thickBot="1" x14ac:dyDescent="0.2">
      <c r="A46" s="1" t="s">
        <v>48</v>
      </c>
      <c r="AC46" s="40">
        <v>40</v>
      </c>
      <c r="AD46" s="40">
        <v>191500</v>
      </c>
      <c r="AE46" s="40">
        <f t="shared" si="0"/>
        <v>148300</v>
      </c>
      <c r="AF46" s="40">
        <f t="shared" si="1"/>
        <v>172028</v>
      </c>
      <c r="AG46" s="40">
        <v>241400</v>
      </c>
      <c r="AH46" s="40">
        <f t="shared" si="2"/>
        <v>186900</v>
      </c>
      <c r="AI46" s="40">
        <f t="shared" si="3"/>
        <v>216804</v>
      </c>
    </row>
    <row r="47" spans="1:35" ht="15" customHeight="1" x14ac:dyDescent="0.15">
      <c r="B47" s="80" t="s">
        <v>49</v>
      </c>
      <c r="C47" s="80"/>
      <c r="D47" s="80"/>
      <c r="E47" s="81" t="s">
        <v>50</v>
      </c>
      <c r="F47" s="80" t="s">
        <v>51</v>
      </c>
      <c r="G47" s="80"/>
      <c r="H47" s="80"/>
      <c r="I47" s="81" t="s">
        <v>50</v>
      </c>
      <c r="J47" s="80" t="s">
        <v>45</v>
      </c>
      <c r="K47" s="80"/>
      <c r="L47" s="80"/>
      <c r="M47" s="81" t="s">
        <v>53</v>
      </c>
      <c r="N47" s="63" t="s">
        <v>54</v>
      </c>
      <c r="O47" s="64"/>
      <c r="P47" s="64"/>
      <c r="Q47" s="65"/>
      <c r="AC47" s="40">
        <v>41</v>
      </c>
      <c r="AD47" s="40">
        <v>193100</v>
      </c>
      <c r="AE47" s="40">
        <f t="shared" si="0"/>
        <v>149500</v>
      </c>
      <c r="AF47" s="40">
        <f t="shared" si="1"/>
        <v>173420</v>
      </c>
      <c r="AG47" s="40">
        <v>243000</v>
      </c>
      <c r="AH47" s="40">
        <f t="shared" si="2"/>
        <v>188100</v>
      </c>
      <c r="AI47" s="40">
        <f t="shared" si="3"/>
        <v>218196</v>
      </c>
    </row>
    <row r="48" spans="1:35" ht="15" customHeight="1" thickBot="1" x14ac:dyDescent="0.2">
      <c r="B48" s="66">
        <f>F8</f>
        <v>11</v>
      </c>
      <c r="C48" s="67"/>
      <c r="D48" s="23" t="s">
        <v>8</v>
      </c>
      <c r="E48" s="81"/>
      <c r="F48" s="68">
        <f>O38</f>
        <v>28</v>
      </c>
      <c r="G48" s="67"/>
      <c r="H48" s="23" t="s">
        <v>8</v>
      </c>
      <c r="I48" s="81"/>
      <c r="J48" s="66">
        <f>O43</f>
        <v>0</v>
      </c>
      <c r="K48" s="67"/>
      <c r="L48" s="23" t="s">
        <v>8</v>
      </c>
      <c r="M48" s="81"/>
      <c r="N48" s="24">
        <f>D8</f>
        <v>2</v>
      </c>
      <c r="O48" s="25" t="s">
        <v>7</v>
      </c>
      <c r="P48" s="26">
        <f>IF(B48+F48+J48&gt;=F9,F9,B48+F48+J48)</f>
        <v>27</v>
      </c>
      <c r="Q48" s="27" t="s">
        <v>8</v>
      </c>
      <c r="AC48" s="40">
        <v>42</v>
      </c>
      <c r="AD48" s="40">
        <v>194600</v>
      </c>
      <c r="AE48" s="40">
        <f t="shared" si="0"/>
        <v>150700</v>
      </c>
      <c r="AF48" s="40">
        <f t="shared" si="1"/>
        <v>174812</v>
      </c>
      <c r="AG48" s="40">
        <v>244800</v>
      </c>
      <c r="AH48" s="40">
        <f t="shared" si="2"/>
        <v>189500</v>
      </c>
      <c r="AI48" s="40">
        <f t="shared" si="3"/>
        <v>219820</v>
      </c>
    </row>
    <row r="49" spans="1:35" ht="15" customHeight="1" x14ac:dyDescent="0.15">
      <c r="N49" s="69" t="s">
        <v>56</v>
      </c>
      <c r="O49" s="69"/>
      <c r="P49" s="69"/>
      <c r="Q49" s="69"/>
      <c r="R49" s="69"/>
      <c r="AC49" s="40">
        <v>43</v>
      </c>
      <c r="AD49" s="40">
        <v>196100</v>
      </c>
      <c r="AE49" s="40">
        <f t="shared" si="0"/>
        <v>151800</v>
      </c>
      <c r="AF49" s="40">
        <f t="shared" si="1"/>
        <v>176088</v>
      </c>
      <c r="AG49" s="40">
        <v>246500</v>
      </c>
      <c r="AH49" s="40">
        <f t="shared" si="2"/>
        <v>190800</v>
      </c>
      <c r="AI49" s="40">
        <f t="shared" si="3"/>
        <v>221328</v>
      </c>
    </row>
    <row r="50" spans="1:35" ht="15" customHeight="1" x14ac:dyDescent="0.15">
      <c r="N50" s="69"/>
      <c r="O50" s="69"/>
      <c r="P50" s="69"/>
      <c r="Q50" s="69"/>
      <c r="R50" s="69"/>
      <c r="AC50" s="40">
        <v>44</v>
      </c>
      <c r="AD50" s="40">
        <v>197600</v>
      </c>
      <c r="AE50" s="40">
        <f t="shared" si="0"/>
        <v>153000</v>
      </c>
      <c r="AF50" s="40">
        <f t="shared" si="1"/>
        <v>177480</v>
      </c>
      <c r="AG50" s="40">
        <v>248300</v>
      </c>
      <c r="AH50" s="40">
        <f t="shared" si="2"/>
        <v>192200</v>
      </c>
      <c r="AI50" s="40">
        <f t="shared" si="3"/>
        <v>222952</v>
      </c>
    </row>
    <row r="51" spans="1:35" ht="15" customHeight="1" thickBot="1" x14ac:dyDescent="0.2">
      <c r="K51" s="1" t="s">
        <v>57</v>
      </c>
      <c r="AC51" s="40">
        <v>45</v>
      </c>
      <c r="AD51" s="40">
        <v>199200</v>
      </c>
      <c r="AE51" s="40">
        <f t="shared" si="0"/>
        <v>154200</v>
      </c>
      <c r="AF51" s="40">
        <f t="shared" si="1"/>
        <v>178872</v>
      </c>
      <c r="AG51" s="40">
        <v>249900</v>
      </c>
      <c r="AH51" s="40">
        <f t="shared" si="2"/>
        <v>193500</v>
      </c>
      <c r="AI51" s="40">
        <f t="shared" si="3"/>
        <v>224460</v>
      </c>
    </row>
    <row r="52" spans="1:35" ht="15" customHeight="1" x14ac:dyDescent="0.15">
      <c r="K52" s="70" t="s">
        <v>42</v>
      </c>
      <c r="L52" s="71"/>
      <c r="M52" s="71"/>
      <c r="N52" s="72"/>
      <c r="O52" s="76" t="s">
        <v>46</v>
      </c>
      <c r="P52" s="71"/>
      <c r="Q52" s="71"/>
      <c r="R52" s="77"/>
      <c r="AC52" s="40">
        <v>46</v>
      </c>
      <c r="AD52" s="40">
        <v>200700</v>
      </c>
      <c r="AE52" s="40">
        <f t="shared" si="0"/>
        <v>155400</v>
      </c>
      <c r="AF52" s="40">
        <f t="shared" si="1"/>
        <v>180264</v>
      </c>
      <c r="AG52" s="40">
        <v>251600</v>
      </c>
      <c r="AH52" s="40">
        <f t="shared" si="2"/>
        <v>194800</v>
      </c>
      <c r="AI52" s="40">
        <f t="shared" si="3"/>
        <v>225968</v>
      </c>
    </row>
    <row r="53" spans="1:35" ht="15" customHeight="1" x14ac:dyDescent="0.15">
      <c r="K53" s="73"/>
      <c r="L53" s="74"/>
      <c r="M53" s="74"/>
      <c r="N53" s="75"/>
      <c r="O53" s="78"/>
      <c r="P53" s="74"/>
      <c r="Q53" s="74"/>
      <c r="R53" s="79"/>
      <c r="AC53" s="40">
        <v>47</v>
      </c>
      <c r="AD53" s="40">
        <v>202200</v>
      </c>
      <c r="AE53" s="40">
        <f t="shared" si="0"/>
        <v>156500</v>
      </c>
      <c r="AF53" s="40">
        <f t="shared" si="1"/>
        <v>181540</v>
      </c>
      <c r="AG53" s="40">
        <v>253400</v>
      </c>
      <c r="AH53" s="40">
        <f t="shared" si="2"/>
        <v>196200</v>
      </c>
      <c r="AI53" s="40">
        <f t="shared" si="3"/>
        <v>227592</v>
      </c>
    </row>
    <row r="54" spans="1:35" ht="15" customHeight="1" thickBot="1" x14ac:dyDescent="0.2">
      <c r="K54" s="55">
        <f>IF(N48=1,VLOOKUP(P48,$AC$7:$AF$95,4,0),VLOOKUP(P48,$AC$7:$AI$83,7,0))</f>
        <v>194068</v>
      </c>
      <c r="L54" s="56"/>
      <c r="M54" s="56"/>
      <c r="N54" s="57"/>
      <c r="O54" s="58">
        <f>ROUND(((K54*12)+ROUNDDOWN(K54*$V$12*0.75,0)+ROUNDDOWN(K54*$V$13,0))/10000,0)</f>
        <v>277</v>
      </c>
      <c r="P54" s="59"/>
      <c r="Q54" s="59"/>
      <c r="R54" s="60"/>
      <c r="AC54" s="40">
        <v>48</v>
      </c>
      <c r="AD54" s="40">
        <v>203700</v>
      </c>
      <c r="AE54" s="40">
        <f t="shared" si="0"/>
        <v>157700</v>
      </c>
      <c r="AF54" s="40">
        <f t="shared" si="1"/>
        <v>182932</v>
      </c>
      <c r="AG54" s="40">
        <v>255300</v>
      </c>
      <c r="AH54" s="40">
        <f t="shared" si="2"/>
        <v>197700</v>
      </c>
      <c r="AI54" s="40">
        <f t="shared" si="3"/>
        <v>229332</v>
      </c>
    </row>
    <row r="55" spans="1:35" ht="15" customHeight="1" x14ac:dyDescent="0.15">
      <c r="AC55" s="40">
        <v>49</v>
      </c>
      <c r="AD55" s="40">
        <v>205200</v>
      </c>
      <c r="AE55" s="40">
        <f t="shared" si="0"/>
        <v>158900</v>
      </c>
      <c r="AF55" s="40">
        <f t="shared" si="1"/>
        <v>184324</v>
      </c>
      <c r="AG55" s="40">
        <v>256800</v>
      </c>
      <c r="AH55" s="40">
        <f t="shared" si="2"/>
        <v>198800</v>
      </c>
      <c r="AI55" s="40">
        <f t="shared" si="3"/>
        <v>230608</v>
      </c>
    </row>
    <row r="56" spans="1:35" ht="15" customHeight="1" x14ac:dyDescent="0.15">
      <c r="A56" s="61" t="s">
        <v>60</v>
      </c>
      <c r="B56" s="61"/>
      <c r="C56" s="61"/>
      <c r="D56" s="61"/>
      <c r="E56" s="61"/>
      <c r="F56" s="61"/>
      <c r="G56" s="61"/>
      <c r="H56" s="61"/>
      <c r="I56" s="61"/>
      <c r="J56" s="61"/>
      <c r="K56" s="61"/>
      <c r="L56" s="61"/>
      <c r="M56" s="61"/>
      <c r="N56" s="61"/>
      <c r="O56" s="61"/>
      <c r="P56" s="61"/>
      <c r="Q56" s="61"/>
      <c r="R56" s="61"/>
      <c r="AC56" s="40">
        <v>50</v>
      </c>
      <c r="AD56" s="40">
        <v>206500</v>
      </c>
      <c r="AE56" s="40">
        <f t="shared" si="0"/>
        <v>159900</v>
      </c>
      <c r="AF56" s="40">
        <f t="shared" si="1"/>
        <v>185484</v>
      </c>
      <c r="AG56" s="40">
        <v>258500</v>
      </c>
      <c r="AH56" s="40">
        <f t="shared" si="2"/>
        <v>200100</v>
      </c>
      <c r="AI56" s="40">
        <f t="shared" si="3"/>
        <v>232116</v>
      </c>
    </row>
    <row r="57" spans="1:35" ht="5.25" customHeight="1" x14ac:dyDescent="0.15">
      <c r="AC57" s="40">
        <v>51</v>
      </c>
      <c r="AD57" s="40">
        <v>207800</v>
      </c>
      <c r="AE57" s="40">
        <f t="shared" si="0"/>
        <v>160900</v>
      </c>
      <c r="AF57" s="40">
        <f t="shared" si="1"/>
        <v>186644</v>
      </c>
      <c r="AG57" s="40">
        <v>260300</v>
      </c>
      <c r="AH57" s="40">
        <f t="shared" si="2"/>
        <v>201500</v>
      </c>
      <c r="AI57" s="40">
        <f t="shared" si="3"/>
        <v>233740</v>
      </c>
    </row>
    <row r="58" spans="1:35" ht="15" customHeight="1" x14ac:dyDescent="0.15">
      <c r="AC58" s="40">
        <v>52</v>
      </c>
      <c r="AD58" s="40">
        <v>209100</v>
      </c>
      <c r="AE58" s="40">
        <f t="shared" si="0"/>
        <v>161900</v>
      </c>
      <c r="AF58" s="40">
        <f t="shared" si="1"/>
        <v>187804</v>
      </c>
      <c r="AG58" s="40">
        <v>262100</v>
      </c>
      <c r="AH58" s="40">
        <f t="shared" si="2"/>
        <v>202900</v>
      </c>
      <c r="AI58" s="40">
        <f t="shared" si="3"/>
        <v>235364</v>
      </c>
    </row>
    <row r="59" spans="1:35" ht="15" customHeight="1" x14ac:dyDescent="0.15">
      <c r="AC59" s="40">
        <v>53</v>
      </c>
      <c r="AD59" s="40">
        <v>210400</v>
      </c>
      <c r="AE59" s="40">
        <f t="shared" si="0"/>
        <v>162900</v>
      </c>
      <c r="AF59" s="40">
        <f t="shared" si="1"/>
        <v>188964</v>
      </c>
      <c r="AG59" s="40">
        <v>263700</v>
      </c>
      <c r="AH59" s="40">
        <f t="shared" si="2"/>
        <v>204200</v>
      </c>
      <c r="AI59" s="40">
        <f t="shared" si="3"/>
        <v>236872</v>
      </c>
    </row>
    <row r="60" spans="1:35" ht="15" customHeight="1" x14ac:dyDescent="0.15">
      <c r="AC60" s="40">
        <v>54</v>
      </c>
      <c r="AD60" s="40">
        <v>211700</v>
      </c>
      <c r="AE60" s="40">
        <f t="shared" si="0"/>
        <v>163900</v>
      </c>
      <c r="AF60" s="40">
        <f t="shared" si="1"/>
        <v>190124</v>
      </c>
      <c r="AG60" s="40">
        <v>265400</v>
      </c>
      <c r="AH60" s="40">
        <f t="shared" si="2"/>
        <v>205500</v>
      </c>
      <c r="AI60" s="40">
        <f t="shared" si="3"/>
        <v>238380</v>
      </c>
    </row>
    <row r="61" spans="1:35" ht="15" customHeight="1" x14ac:dyDescent="0.15">
      <c r="AC61" s="40">
        <v>55</v>
      </c>
      <c r="AD61" s="40">
        <v>213000</v>
      </c>
      <c r="AE61" s="40">
        <f t="shared" si="0"/>
        <v>164900</v>
      </c>
      <c r="AF61" s="40">
        <f t="shared" si="1"/>
        <v>191284</v>
      </c>
      <c r="AG61" s="40">
        <v>267200</v>
      </c>
      <c r="AH61" s="40">
        <f t="shared" si="2"/>
        <v>206900</v>
      </c>
      <c r="AI61" s="40">
        <f t="shared" si="3"/>
        <v>240004</v>
      </c>
    </row>
    <row r="62" spans="1:35" ht="15" customHeight="1" x14ac:dyDescent="0.15">
      <c r="AC62" s="40">
        <v>56</v>
      </c>
      <c r="AD62" s="40">
        <v>214300</v>
      </c>
      <c r="AE62" s="40">
        <f t="shared" si="0"/>
        <v>165900</v>
      </c>
      <c r="AF62" s="40">
        <f t="shared" si="1"/>
        <v>192444</v>
      </c>
      <c r="AG62" s="40">
        <v>269000</v>
      </c>
      <c r="AH62" s="40">
        <f t="shared" si="2"/>
        <v>208300</v>
      </c>
      <c r="AI62" s="40">
        <f t="shared" si="3"/>
        <v>241628</v>
      </c>
    </row>
    <row r="63" spans="1:35" ht="15" customHeight="1" x14ac:dyDescent="0.15">
      <c r="AC63" s="40">
        <v>57</v>
      </c>
      <c r="AD63" s="40">
        <v>215500</v>
      </c>
      <c r="AE63" s="40">
        <f t="shared" si="0"/>
        <v>166800</v>
      </c>
      <c r="AF63" s="40">
        <f t="shared" si="1"/>
        <v>193488</v>
      </c>
      <c r="AG63" s="40">
        <v>270600</v>
      </c>
      <c r="AH63" s="40">
        <f t="shared" si="2"/>
        <v>209500</v>
      </c>
      <c r="AI63" s="40">
        <f t="shared" si="3"/>
        <v>243020</v>
      </c>
    </row>
    <row r="64" spans="1:35" ht="15" customHeight="1" x14ac:dyDescent="0.15">
      <c r="AC64" s="40">
        <v>58</v>
      </c>
      <c r="AD64" s="40">
        <v>216500</v>
      </c>
      <c r="AE64" s="40">
        <f t="shared" si="0"/>
        <v>167600</v>
      </c>
      <c r="AF64" s="40">
        <f t="shared" si="1"/>
        <v>194416</v>
      </c>
      <c r="AG64" s="40">
        <v>272300</v>
      </c>
      <c r="AH64" s="40">
        <f t="shared" si="2"/>
        <v>210800</v>
      </c>
      <c r="AI64" s="40">
        <f t="shared" si="3"/>
        <v>244528</v>
      </c>
    </row>
    <row r="65" spans="29:35" ht="15" customHeight="1" x14ac:dyDescent="0.15">
      <c r="AC65" s="40">
        <v>59</v>
      </c>
      <c r="AD65" s="40">
        <v>217500</v>
      </c>
      <c r="AE65" s="40">
        <f t="shared" si="0"/>
        <v>168400</v>
      </c>
      <c r="AF65" s="40">
        <f t="shared" si="1"/>
        <v>195344</v>
      </c>
      <c r="AG65" s="40">
        <v>274000</v>
      </c>
      <c r="AH65" s="40">
        <f t="shared" si="2"/>
        <v>212100</v>
      </c>
      <c r="AI65" s="40">
        <f t="shared" si="3"/>
        <v>246036</v>
      </c>
    </row>
    <row r="66" spans="29:35" ht="15" customHeight="1" x14ac:dyDescent="0.15">
      <c r="AC66" s="40">
        <v>60</v>
      </c>
      <c r="AD66" s="40">
        <v>218500</v>
      </c>
      <c r="AE66" s="40">
        <f t="shared" si="0"/>
        <v>169200</v>
      </c>
      <c r="AF66" s="40">
        <f t="shared" si="1"/>
        <v>196272</v>
      </c>
      <c r="AG66" s="40">
        <v>275800</v>
      </c>
      <c r="AH66" s="40">
        <f t="shared" si="2"/>
        <v>213500</v>
      </c>
      <c r="AI66" s="40">
        <f t="shared" si="3"/>
        <v>247660</v>
      </c>
    </row>
    <row r="67" spans="29:35" ht="15" customHeight="1" x14ac:dyDescent="0.15">
      <c r="AC67" s="40">
        <v>61</v>
      </c>
      <c r="AD67" s="40">
        <v>219500</v>
      </c>
      <c r="AE67" s="40">
        <f t="shared" si="0"/>
        <v>169900</v>
      </c>
      <c r="AF67" s="40">
        <f t="shared" si="1"/>
        <v>197084</v>
      </c>
      <c r="AG67" s="40">
        <v>277400</v>
      </c>
      <c r="AH67" s="40">
        <f t="shared" si="2"/>
        <v>214800</v>
      </c>
      <c r="AI67" s="40">
        <f t="shared" si="3"/>
        <v>249168</v>
      </c>
    </row>
    <row r="68" spans="29:35" ht="15" customHeight="1" x14ac:dyDescent="0.15">
      <c r="AC68" s="40">
        <v>62</v>
      </c>
      <c r="AD68" s="40">
        <v>220300</v>
      </c>
      <c r="AE68" s="40">
        <f t="shared" si="0"/>
        <v>170600</v>
      </c>
      <c r="AF68" s="40">
        <f t="shared" si="1"/>
        <v>197896</v>
      </c>
      <c r="AG68" s="40">
        <v>279100</v>
      </c>
      <c r="AH68" s="40">
        <f t="shared" si="2"/>
        <v>216100</v>
      </c>
      <c r="AI68" s="40">
        <f t="shared" si="3"/>
        <v>250676</v>
      </c>
    </row>
    <row r="69" spans="29:35" ht="15" customHeight="1" x14ac:dyDescent="0.15">
      <c r="AC69" s="40">
        <v>63</v>
      </c>
      <c r="AD69" s="40">
        <v>221100</v>
      </c>
      <c r="AE69" s="40">
        <f t="shared" si="0"/>
        <v>171200</v>
      </c>
      <c r="AF69" s="40">
        <f t="shared" si="1"/>
        <v>198592</v>
      </c>
      <c r="AG69" s="40">
        <v>280800</v>
      </c>
      <c r="AH69" s="40">
        <f t="shared" si="2"/>
        <v>217400</v>
      </c>
      <c r="AI69" s="40">
        <f t="shared" si="3"/>
        <v>252184</v>
      </c>
    </row>
    <row r="70" spans="29:35" ht="15" customHeight="1" x14ac:dyDescent="0.15">
      <c r="AC70" s="40">
        <v>64</v>
      </c>
      <c r="AD70" s="40">
        <v>222000</v>
      </c>
      <c r="AE70" s="40">
        <f t="shared" si="0"/>
        <v>171900</v>
      </c>
      <c r="AF70" s="40">
        <f t="shared" si="1"/>
        <v>199404</v>
      </c>
      <c r="AG70" s="40">
        <v>282600</v>
      </c>
      <c r="AH70" s="40">
        <f t="shared" si="2"/>
        <v>218800</v>
      </c>
      <c r="AI70" s="40">
        <f t="shared" si="3"/>
        <v>253808</v>
      </c>
    </row>
    <row r="71" spans="29:35" ht="15" customHeight="1" x14ac:dyDescent="0.15">
      <c r="AC71" s="40">
        <v>65</v>
      </c>
      <c r="AD71" s="40">
        <v>222800</v>
      </c>
      <c r="AE71" s="40">
        <f t="shared" si="0"/>
        <v>172500</v>
      </c>
      <c r="AF71" s="40">
        <f t="shared" si="1"/>
        <v>200100</v>
      </c>
      <c r="AG71" s="40">
        <v>284200</v>
      </c>
      <c r="AH71" s="40">
        <f t="shared" si="2"/>
        <v>220000</v>
      </c>
      <c r="AI71" s="40">
        <f t="shared" si="3"/>
        <v>255200</v>
      </c>
    </row>
    <row r="72" spans="29:35" ht="15" customHeight="1" x14ac:dyDescent="0.15">
      <c r="AC72" s="40">
        <v>66</v>
      </c>
      <c r="AD72" s="40">
        <v>223400</v>
      </c>
      <c r="AE72" s="40">
        <f t="shared" ref="AE72:AE95" si="6">ROUND(AD72*$AE$6/$AD$6,-2)</f>
        <v>173000</v>
      </c>
      <c r="AF72" s="40">
        <f t="shared" ref="AF72:AF94" si="7">AE72+ROUNDDOWN(AE72*$AF$6,0)</f>
        <v>200680</v>
      </c>
      <c r="AG72" s="40">
        <v>285900</v>
      </c>
      <c r="AH72" s="40">
        <f t="shared" ref="AH72:AH83" si="8">ROUND(AG72*$AH$6/$AG$6,-2)</f>
        <v>221300</v>
      </c>
      <c r="AI72" s="40">
        <f t="shared" ref="AI72:AI82" si="9">AH72+ROUNDDOWN(AH72*$AI$6,0)</f>
        <v>256708</v>
      </c>
    </row>
    <row r="73" spans="29:35" ht="15" customHeight="1" x14ac:dyDescent="0.15">
      <c r="AC73" s="40">
        <v>67</v>
      </c>
      <c r="AD73" s="40">
        <v>224000</v>
      </c>
      <c r="AE73" s="40">
        <f t="shared" si="6"/>
        <v>173400</v>
      </c>
      <c r="AF73" s="40">
        <f t="shared" si="7"/>
        <v>201144</v>
      </c>
      <c r="AG73" s="40">
        <v>287700</v>
      </c>
      <c r="AH73" s="40">
        <f t="shared" si="8"/>
        <v>222700</v>
      </c>
      <c r="AI73" s="40">
        <f t="shared" si="9"/>
        <v>258332</v>
      </c>
    </row>
    <row r="74" spans="29:35" ht="15" customHeight="1" x14ac:dyDescent="0.15">
      <c r="AC74" s="40">
        <v>68</v>
      </c>
      <c r="AD74" s="40">
        <v>224600</v>
      </c>
      <c r="AE74" s="40">
        <f t="shared" si="6"/>
        <v>173900</v>
      </c>
      <c r="AF74" s="40">
        <f t="shared" si="7"/>
        <v>201724</v>
      </c>
      <c r="AG74" s="40">
        <v>289400</v>
      </c>
      <c r="AH74" s="40">
        <f t="shared" si="8"/>
        <v>224100</v>
      </c>
      <c r="AI74" s="40">
        <f t="shared" si="9"/>
        <v>259956</v>
      </c>
    </row>
    <row r="75" spans="29:35" ht="15" customHeight="1" x14ac:dyDescent="0.15">
      <c r="AC75" s="40">
        <v>69</v>
      </c>
      <c r="AD75" s="40">
        <v>224900</v>
      </c>
      <c r="AE75" s="40">
        <f t="shared" si="6"/>
        <v>174100</v>
      </c>
      <c r="AF75" s="40">
        <f t="shared" si="7"/>
        <v>201956</v>
      </c>
      <c r="AG75" s="40">
        <v>291000</v>
      </c>
      <c r="AH75" s="40">
        <f t="shared" si="8"/>
        <v>225300</v>
      </c>
      <c r="AI75" s="40">
        <f t="shared" si="9"/>
        <v>261348</v>
      </c>
    </row>
    <row r="76" spans="29:35" ht="15" customHeight="1" x14ac:dyDescent="0.15">
      <c r="AC76" s="40">
        <v>70</v>
      </c>
      <c r="AD76" s="40">
        <v>225400</v>
      </c>
      <c r="AE76" s="40">
        <f t="shared" si="6"/>
        <v>174500</v>
      </c>
      <c r="AF76" s="40">
        <f t="shared" si="7"/>
        <v>202420</v>
      </c>
      <c r="AG76" s="40">
        <v>292700</v>
      </c>
      <c r="AH76" s="40">
        <f t="shared" si="8"/>
        <v>226600</v>
      </c>
      <c r="AI76" s="40">
        <f t="shared" si="9"/>
        <v>262856</v>
      </c>
    </row>
    <row r="77" spans="29:35" ht="15" customHeight="1" x14ac:dyDescent="0.15">
      <c r="AC77" s="40">
        <v>71</v>
      </c>
      <c r="AD77" s="40">
        <v>225900</v>
      </c>
      <c r="AE77" s="40">
        <f t="shared" si="6"/>
        <v>174900</v>
      </c>
      <c r="AF77" s="40">
        <f t="shared" si="7"/>
        <v>202884</v>
      </c>
      <c r="AG77" s="40">
        <v>294400</v>
      </c>
      <c r="AH77" s="40">
        <f t="shared" si="8"/>
        <v>227900</v>
      </c>
      <c r="AI77" s="40">
        <f t="shared" si="9"/>
        <v>264364</v>
      </c>
    </row>
    <row r="78" spans="29:35" ht="15" customHeight="1" x14ac:dyDescent="0.15">
      <c r="AC78" s="40">
        <v>72</v>
      </c>
      <c r="AD78" s="40">
        <v>226400</v>
      </c>
      <c r="AE78" s="40">
        <f t="shared" si="6"/>
        <v>175300</v>
      </c>
      <c r="AF78" s="40">
        <f t="shared" si="7"/>
        <v>203348</v>
      </c>
      <c r="AG78" s="40">
        <v>296100</v>
      </c>
      <c r="AH78" s="40">
        <f t="shared" si="8"/>
        <v>229200</v>
      </c>
      <c r="AI78" s="40">
        <f t="shared" si="9"/>
        <v>265872</v>
      </c>
    </row>
    <row r="79" spans="29:35" ht="15" customHeight="1" x14ac:dyDescent="0.15">
      <c r="AC79" s="40">
        <v>73</v>
      </c>
      <c r="AD79" s="40">
        <v>226800</v>
      </c>
      <c r="AE79" s="40">
        <f t="shared" si="6"/>
        <v>175600</v>
      </c>
      <c r="AF79" s="40">
        <f t="shared" si="7"/>
        <v>203696</v>
      </c>
      <c r="AG79" s="40">
        <v>297700</v>
      </c>
      <c r="AH79" s="40">
        <f t="shared" si="8"/>
        <v>230500</v>
      </c>
      <c r="AI79" s="40">
        <f t="shared" si="9"/>
        <v>267380</v>
      </c>
    </row>
    <row r="80" spans="29:35" ht="15" customHeight="1" x14ac:dyDescent="0.15">
      <c r="AC80" s="40">
        <v>74</v>
      </c>
      <c r="AD80" s="40">
        <v>227300</v>
      </c>
      <c r="AE80" s="40">
        <f t="shared" si="6"/>
        <v>176000</v>
      </c>
      <c r="AF80" s="40">
        <f t="shared" si="7"/>
        <v>204160</v>
      </c>
      <c r="AG80" s="40">
        <v>299400</v>
      </c>
      <c r="AH80" s="40">
        <f t="shared" si="8"/>
        <v>231800</v>
      </c>
      <c r="AI80" s="40">
        <f t="shared" si="9"/>
        <v>268888</v>
      </c>
    </row>
    <row r="81" spans="29:35" ht="15" customHeight="1" x14ac:dyDescent="0.15">
      <c r="AC81" s="40">
        <v>75</v>
      </c>
      <c r="AD81" s="40">
        <v>227900</v>
      </c>
      <c r="AE81" s="40">
        <f t="shared" si="6"/>
        <v>176400</v>
      </c>
      <c r="AF81" s="40">
        <f t="shared" si="7"/>
        <v>204624</v>
      </c>
      <c r="AG81" s="40">
        <v>301100</v>
      </c>
      <c r="AH81" s="40">
        <f t="shared" si="8"/>
        <v>233100</v>
      </c>
      <c r="AI81" s="40">
        <f t="shared" si="9"/>
        <v>270396</v>
      </c>
    </row>
    <row r="82" spans="29:35" ht="15" customHeight="1" x14ac:dyDescent="0.15">
      <c r="AC82" s="40">
        <v>76</v>
      </c>
      <c r="AD82" s="40">
        <v>228300</v>
      </c>
      <c r="AE82" s="40">
        <f t="shared" si="6"/>
        <v>176700</v>
      </c>
      <c r="AF82" s="40">
        <f t="shared" si="7"/>
        <v>204972</v>
      </c>
      <c r="AG82" s="40">
        <v>302700</v>
      </c>
      <c r="AH82" s="40">
        <f t="shared" si="8"/>
        <v>234300</v>
      </c>
      <c r="AI82" s="40">
        <f t="shared" si="9"/>
        <v>271788</v>
      </c>
    </row>
    <row r="83" spans="29:35" ht="15" customHeight="1" x14ac:dyDescent="0.15">
      <c r="AC83" s="40">
        <v>77</v>
      </c>
      <c r="AD83" s="40">
        <v>228600</v>
      </c>
      <c r="AE83" s="40">
        <f t="shared" si="6"/>
        <v>177000</v>
      </c>
      <c r="AF83" s="40">
        <f t="shared" si="7"/>
        <v>205320</v>
      </c>
      <c r="AG83" s="40">
        <v>304300</v>
      </c>
      <c r="AH83" s="40">
        <f t="shared" si="8"/>
        <v>235600</v>
      </c>
      <c r="AI83" s="40">
        <f>AH83+ROUNDDOWN(AH83*$AI$6,0)</f>
        <v>273296</v>
      </c>
    </row>
    <row r="84" spans="29:35" ht="15" customHeight="1" x14ac:dyDescent="0.15">
      <c r="AC84" s="40">
        <v>78</v>
      </c>
      <c r="AD84" s="40">
        <v>228700</v>
      </c>
      <c r="AE84" s="40">
        <f t="shared" si="6"/>
        <v>177100</v>
      </c>
      <c r="AF84" s="40">
        <f t="shared" si="7"/>
        <v>205436</v>
      </c>
      <c r="AG84" s="40"/>
      <c r="AH84" s="40"/>
      <c r="AI84" s="40"/>
    </row>
    <row r="85" spans="29:35" ht="15" customHeight="1" x14ac:dyDescent="0.15">
      <c r="AC85" s="40">
        <v>79</v>
      </c>
      <c r="AD85" s="40">
        <v>228900</v>
      </c>
      <c r="AE85" s="40">
        <f t="shared" si="6"/>
        <v>177200</v>
      </c>
      <c r="AF85" s="40">
        <f t="shared" si="7"/>
        <v>205552</v>
      </c>
      <c r="AG85" s="40"/>
      <c r="AH85" s="40"/>
      <c r="AI85" s="40"/>
    </row>
    <row r="86" spans="29:35" ht="15" customHeight="1" x14ac:dyDescent="0.15">
      <c r="AC86" s="40">
        <v>80</v>
      </c>
      <c r="AD86" s="40">
        <v>229000</v>
      </c>
      <c r="AE86" s="40">
        <f t="shared" si="6"/>
        <v>177300</v>
      </c>
      <c r="AF86" s="40">
        <f t="shared" si="7"/>
        <v>205668</v>
      </c>
      <c r="AG86" s="40"/>
      <c r="AH86" s="40"/>
      <c r="AI86" s="40"/>
    </row>
    <row r="87" spans="29:35" ht="15" customHeight="1" x14ac:dyDescent="0.15">
      <c r="AC87" s="40">
        <v>81</v>
      </c>
      <c r="AD87" s="40">
        <v>229100</v>
      </c>
      <c r="AE87" s="40">
        <f t="shared" si="6"/>
        <v>177400</v>
      </c>
      <c r="AF87" s="40">
        <f t="shared" si="7"/>
        <v>205784</v>
      </c>
      <c r="AG87" s="40"/>
      <c r="AH87" s="40"/>
      <c r="AI87" s="40"/>
    </row>
    <row r="88" spans="29:35" ht="15" customHeight="1" x14ac:dyDescent="0.15">
      <c r="AC88" s="40">
        <v>82</v>
      </c>
      <c r="AD88" s="40">
        <v>229200</v>
      </c>
      <c r="AE88" s="40">
        <f t="shared" si="6"/>
        <v>177400</v>
      </c>
      <c r="AF88" s="40">
        <f t="shared" si="7"/>
        <v>205784</v>
      </c>
      <c r="AG88" s="40"/>
      <c r="AH88" s="40"/>
      <c r="AI88" s="40"/>
    </row>
    <row r="89" spans="29:35" ht="15" customHeight="1" x14ac:dyDescent="0.15">
      <c r="AC89" s="40">
        <v>83</v>
      </c>
      <c r="AD89" s="40">
        <v>229300</v>
      </c>
      <c r="AE89" s="40">
        <f t="shared" si="6"/>
        <v>177500</v>
      </c>
      <c r="AF89" s="40">
        <f t="shared" si="7"/>
        <v>205900</v>
      </c>
      <c r="AG89" s="40"/>
      <c r="AH89" s="40"/>
      <c r="AI89" s="40"/>
    </row>
    <row r="90" spans="29:35" ht="15" customHeight="1" x14ac:dyDescent="0.15">
      <c r="AC90" s="40">
        <v>84</v>
      </c>
      <c r="AD90" s="40">
        <v>229400</v>
      </c>
      <c r="AE90" s="40">
        <f t="shared" si="6"/>
        <v>177600</v>
      </c>
      <c r="AF90" s="40">
        <f t="shared" si="7"/>
        <v>206016</v>
      </c>
      <c r="AG90" s="40"/>
      <c r="AH90" s="40"/>
      <c r="AI90" s="40"/>
    </row>
    <row r="91" spans="29:35" ht="15" customHeight="1" x14ac:dyDescent="0.15">
      <c r="AC91" s="40">
        <v>85</v>
      </c>
      <c r="AD91" s="40">
        <v>229500</v>
      </c>
      <c r="AE91" s="40">
        <f t="shared" si="6"/>
        <v>177700</v>
      </c>
      <c r="AF91" s="40">
        <f t="shared" si="7"/>
        <v>206132</v>
      </c>
      <c r="AG91" s="40"/>
      <c r="AH91" s="40"/>
      <c r="AI91" s="40"/>
    </row>
    <row r="92" spans="29:35" ht="15" customHeight="1" x14ac:dyDescent="0.15">
      <c r="AC92" s="40">
        <v>86</v>
      </c>
      <c r="AD92" s="40">
        <v>229600</v>
      </c>
      <c r="AE92" s="40">
        <f t="shared" si="6"/>
        <v>177800</v>
      </c>
      <c r="AF92" s="40">
        <f t="shared" si="7"/>
        <v>206248</v>
      </c>
      <c r="AG92" s="40"/>
      <c r="AH92" s="40"/>
      <c r="AI92" s="40"/>
    </row>
    <row r="93" spans="29:35" ht="15" customHeight="1" x14ac:dyDescent="0.15">
      <c r="AC93" s="40">
        <v>87</v>
      </c>
      <c r="AD93" s="40">
        <v>229700</v>
      </c>
      <c r="AE93" s="40">
        <f t="shared" si="6"/>
        <v>177800</v>
      </c>
      <c r="AF93" s="40">
        <f t="shared" si="7"/>
        <v>206248</v>
      </c>
      <c r="AG93" s="40"/>
      <c r="AH93" s="40"/>
      <c r="AI93" s="40"/>
    </row>
    <row r="94" spans="29:35" ht="15" customHeight="1" x14ac:dyDescent="0.15">
      <c r="AC94" s="40">
        <v>88</v>
      </c>
      <c r="AD94" s="40">
        <v>229800</v>
      </c>
      <c r="AE94" s="40">
        <f t="shared" si="6"/>
        <v>177900</v>
      </c>
      <c r="AF94" s="40">
        <f t="shared" si="7"/>
        <v>206364</v>
      </c>
      <c r="AG94" s="40"/>
      <c r="AH94" s="40"/>
      <c r="AI94" s="40"/>
    </row>
    <row r="95" spans="29:35" ht="15" customHeight="1" x14ac:dyDescent="0.15">
      <c r="AC95" s="40">
        <v>89</v>
      </c>
      <c r="AD95" s="40">
        <v>229900</v>
      </c>
      <c r="AE95" s="40">
        <f t="shared" si="6"/>
        <v>178000</v>
      </c>
      <c r="AF95" s="40">
        <f>AE95+ROUNDDOWN(AE95*$AF$6,0)</f>
        <v>206480</v>
      </c>
      <c r="AG95" s="40"/>
      <c r="AH95" s="40"/>
      <c r="AI95" s="40"/>
    </row>
    <row r="96" spans="29:35" ht="15" customHeight="1" x14ac:dyDescent="0.15"/>
    <row r="97" ht="15" customHeight="1" x14ac:dyDescent="0.15"/>
    <row r="98" ht="15" customHeight="1" x14ac:dyDescent="0.15"/>
    <row r="99" ht="15" customHeight="1" x14ac:dyDescent="0.15"/>
    <row r="100" ht="15" customHeight="1" x14ac:dyDescent="0.15"/>
    <row r="101" ht="15" customHeight="1" x14ac:dyDescent="0.15"/>
    <row r="102" ht="15" customHeight="1" x14ac:dyDescent="0.15"/>
    <row r="103" ht="15" customHeight="1" x14ac:dyDescent="0.15"/>
    <row r="104" ht="15" customHeight="1" x14ac:dyDescent="0.15"/>
  </sheetData>
  <sheetProtection algorithmName="SHA-512" hashValue="eKQF7CwnjBJgTPvFzT1j5HIak/6w9MNqUMDyfBSD/tNP8j3/4dwA8+Oz88UJHAjriENsts8CGzDLezWv1jktEA==" saltValue="y7YJxhyY53awJHxLpgysUg==" spinCount="100000" sheet="1" formatCells="0" formatColumns="0" formatRows="0" insertColumns="0" insertRows="0" insertHyperlinks="0" deleteColumns="0" deleteRows="0" sort="0" autoFilter="0" pivotTables="0"/>
  <mergeCells count="112">
    <mergeCell ref="L1:R1"/>
    <mergeCell ref="A3:S3"/>
    <mergeCell ref="AC4:AC6"/>
    <mergeCell ref="AD4:AF4"/>
    <mergeCell ref="AG4:AI4"/>
    <mergeCell ref="B6:C7"/>
    <mergeCell ref="D6:G7"/>
    <mergeCell ref="I6:J7"/>
    <mergeCell ref="K6:N7"/>
    <mergeCell ref="O6:R7"/>
    <mergeCell ref="J10:R12"/>
    <mergeCell ref="T11:V11"/>
    <mergeCell ref="T12:U12"/>
    <mergeCell ref="T13:U13"/>
    <mergeCell ref="B15:R15"/>
    <mergeCell ref="B16:R16"/>
    <mergeCell ref="B8:C8"/>
    <mergeCell ref="I8:J8"/>
    <mergeCell ref="K8:N8"/>
    <mergeCell ref="O8:R8"/>
    <mergeCell ref="B9:C9"/>
    <mergeCell ref="I9:J9"/>
    <mergeCell ref="K9:N9"/>
    <mergeCell ref="O9:R9"/>
    <mergeCell ref="B17:R17"/>
    <mergeCell ref="B18:R18"/>
    <mergeCell ref="B19:R19"/>
    <mergeCell ref="B20:R20"/>
    <mergeCell ref="B23:G24"/>
    <mergeCell ref="H23:K24"/>
    <mergeCell ref="L23:N24"/>
    <mergeCell ref="O23:P24"/>
    <mergeCell ref="Q23:R24"/>
    <mergeCell ref="B27:G27"/>
    <mergeCell ref="L27:N27"/>
    <mergeCell ref="O27:P27"/>
    <mergeCell ref="Q27:R27"/>
    <mergeCell ref="B28:G28"/>
    <mergeCell ref="L28:N28"/>
    <mergeCell ref="O28:P28"/>
    <mergeCell ref="Q28:R28"/>
    <mergeCell ref="B25:G25"/>
    <mergeCell ref="L25:N25"/>
    <mergeCell ref="O25:P25"/>
    <mergeCell ref="Q25:R25"/>
    <mergeCell ref="B26:G26"/>
    <mergeCell ref="L26:N26"/>
    <mergeCell ref="O26:P26"/>
    <mergeCell ref="Q26:R26"/>
    <mergeCell ref="B31:G31"/>
    <mergeCell ref="L31:N31"/>
    <mergeCell ref="O31:P31"/>
    <mergeCell ref="Q31:R31"/>
    <mergeCell ref="B32:G32"/>
    <mergeCell ref="L32:N32"/>
    <mergeCell ref="O32:P32"/>
    <mergeCell ref="Q32:R32"/>
    <mergeCell ref="B29:G29"/>
    <mergeCell ref="L29:N29"/>
    <mergeCell ref="O29:P29"/>
    <mergeCell ref="Q29:R29"/>
    <mergeCell ref="B30:G30"/>
    <mergeCell ref="L30:N30"/>
    <mergeCell ref="O30:P30"/>
    <mergeCell ref="Q30:R30"/>
    <mergeCell ref="Q35:R35"/>
    <mergeCell ref="B36:G36"/>
    <mergeCell ref="L36:N36"/>
    <mergeCell ref="O36:P36"/>
    <mergeCell ref="Q36:R36"/>
    <mergeCell ref="B33:G33"/>
    <mergeCell ref="L33:N33"/>
    <mergeCell ref="O33:P33"/>
    <mergeCell ref="Q33:R33"/>
    <mergeCell ref="B34:G34"/>
    <mergeCell ref="L34:N34"/>
    <mergeCell ref="O34:P34"/>
    <mergeCell ref="Q34:R34"/>
    <mergeCell ref="O43:P43"/>
    <mergeCell ref="E38:G39"/>
    <mergeCell ref="H38:I39"/>
    <mergeCell ref="J38:J39"/>
    <mergeCell ref="K38:K39"/>
    <mergeCell ref="L38:N39"/>
    <mergeCell ref="O38:P39"/>
    <mergeCell ref="B35:G35"/>
    <mergeCell ref="L35:N35"/>
    <mergeCell ref="O35:P35"/>
    <mergeCell ref="K54:N54"/>
    <mergeCell ref="O54:R54"/>
    <mergeCell ref="A56:R56"/>
    <mergeCell ref="A1:D1"/>
    <mergeCell ref="N47:Q47"/>
    <mergeCell ref="B48:C48"/>
    <mergeCell ref="F48:G48"/>
    <mergeCell ref="J48:K48"/>
    <mergeCell ref="N49:R50"/>
    <mergeCell ref="K52:N53"/>
    <mergeCell ref="O52:R53"/>
    <mergeCell ref="B47:D47"/>
    <mergeCell ref="E47:E48"/>
    <mergeCell ref="F47:H47"/>
    <mergeCell ref="I47:I48"/>
    <mergeCell ref="J47:L47"/>
    <mergeCell ref="M47:M48"/>
    <mergeCell ref="Q38:Q39"/>
    <mergeCell ref="B42:G42"/>
    <mergeCell ref="H42:K42"/>
    <mergeCell ref="L42:N42"/>
    <mergeCell ref="O42:Q42"/>
    <mergeCell ref="B43:G43"/>
    <mergeCell ref="L43:N43"/>
  </mergeCells>
  <phoneticPr fontId="1"/>
  <dataValidations count="3">
    <dataValidation type="list" allowBlank="1" showInputMessage="1" showErrorMessage="1" sqref="L25:N36">
      <formula1>$X$5:$X$8</formula1>
    </dataValidation>
    <dataValidation type="list" allowBlank="1" showInputMessage="1" showErrorMessage="1" sqref="L43:N43">
      <formula1>$Z$5:$Z$6</formula1>
    </dataValidation>
    <dataValidation type="list" allowBlank="1" showInputMessage="1" showErrorMessage="1" sqref="D6">
      <formula1>$T$5:$T$9</formula1>
    </dataValidation>
  </dataValidations>
  <pageMargins left="0.59055118110236227" right="0.19685039370078741" top="0.78740157480314965" bottom="0.19685039370078741" header="0.31496062992125984" footer="0.31496062992125984"/>
  <pageSetup paperSize="9" scale="97" orientation="portrait" cellComments="asDisplayed"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04"/>
  <sheetViews>
    <sheetView showGridLines="0" view="pageBreakPreview" zoomScaleNormal="100" zoomScaleSheetLayoutView="100" workbookViewId="0">
      <selection activeCell="G10" sqref="G10"/>
    </sheetView>
  </sheetViews>
  <sheetFormatPr defaultColWidth="9" defaultRowHeight="14.25" x14ac:dyDescent="0.15"/>
  <cols>
    <col min="1" max="1" width="2" style="1" customWidth="1"/>
    <col min="2" max="18" width="5.5" style="1" customWidth="1"/>
    <col min="19" max="19" width="5.375" style="1" customWidth="1"/>
    <col min="20" max="20" width="4.5" style="34" bestFit="1" customWidth="1"/>
    <col min="21" max="21" width="3" style="34" bestFit="1" customWidth="1"/>
    <col min="22" max="23" width="4.5" style="34" bestFit="1" customWidth="1"/>
    <col min="24" max="24" width="9" style="35" bestFit="1" customWidth="1"/>
    <col min="25" max="25" width="6" style="35" bestFit="1" customWidth="1"/>
    <col min="26" max="27" width="7.5" style="36" bestFit="1" customWidth="1"/>
    <col min="28" max="28" width="1.375" style="36" customWidth="1"/>
    <col min="29" max="29" width="3" style="35" bestFit="1" customWidth="1"/>
    <col min="30" max="35" width="6" style="35" bestFit="1" customWidth="1"/>
    <col min="36" max="16384" width="9" style="1"/>
  </cols>
  <sheetData>
    <row r="1" spans="1:35" ht="15" customHeight="1" x14ac:dyDescent="0.15">
      <c r="A1" s="1" t="s">
        <v>80</v>
      </c>
      <c r="L1" s="139" t="s">
        <v>39</v>
      </c>
      <c r="M1" s="139"/>
      <c r="N1" s="139"/>
      <c r="O1" s="139"/>
      <c r="P1" s="139"/>
      <c r="Q1" s="139"/>
      <c r="R1" s="139"/>
    </row>
    <row r="2" spans="1:35" ht="15" customHeight="1" x14ac:dyDescent="0.15">
      <c r="T2" s="37"/>
      <c r="U2" s="37"/>
      <c r="V2" s="37"/>
      <c r="W2" s="37"/>
      <c r="X2" s="37"/>
      <c r="Y2" s="37"/>
      <c r="Z2" s="37"/>
      <c r="AA2" s="37"/>
      <c r="AB2" s="37"/>
      <c r="AC2" s="37"/>
      <c r="AD2" s="37"/>
      <c r="AE2" s="37"/>
      <c r="AF2" s="37"/>
      <c r="AG2" s="37"/>
      <c r="AH2" s="37"/>
      <c r="AI2" s="37"/>
    </row>
    <row r="3" spans="1:35" ht="17.25" x14ac:dyDescent="0.15">
      <c r="A3" s="140" t="s">
        <v>41</v>
      </c>
      <c r="B3" s="140"/>
      <c r="C3" s="140"/>
      <c r="D3" s="140"/>
      <c r="E3" s="140"/>
      <c r="F3" s="140"/>
      <c r="G3" s="140"/>
      <c r="H3" s="140"/>
      <c r="I3" s="140"/>
      <c r="J3" s="140"/>
      <c r="K3" s="140"/>
      <c r="L3" s="140"/>
      <c r="M3" s="140"/>
      <c r="N3" s="140"/>
      <c r="O3" s="140"/>
      <c r="P3" s="140"/>
      <c r="Q3" s="140"/>
      <c r="R3" s="140"/>
      <c r="S3" s="140"/>
      <c r="T3" s="37"/>
      <c r="U3" s="37"/>
      <c r="V3" s="37"/>
      <c r="W3" s="37"/>
      <c r="X3" s="37"/>
      <c r="Y3" s="37"/>
      <c r="Z3" s="37"/>
      <c r="AA3" s="37"/>
      <c r="AB3" s="37"/>
      <c r="AC3" s="37"/>
      <c r="AD3" s="37"/>
      <c r="AE3" s="37"/>
      <c r="AF3" s="37"/>
      <c r="AG3" s="37"/>
      <c r="AH3" s="37"/>
      <c r="AI3" s="37"/>
    </row>
    <row r="4" spans="1:35" ht="15" customHeight="1" x14ac:dyDescent="0.15">
      <c r="T4" s="38" t="s">
        <v>6</v>
      </c>
      <c r="U4" s="38" t="s">
        <v>7</v>
      </c>
      <c r="V4" s="38" t="s">
        <v>8</v>
      </c>
      <c r="W4" s="38" t="s">
        <v>15</v>
      </c>
      <c r="X4" s="38" t="s">
        <v>19</v>
      </c>
      <c r="Y4" s="38" t="s">
        <v>20</v>
      </c>
      <c r="Z4" s="38" t="s">
        <v>26</v>
      </c>
      <c r="AA4" s="38" t="s">
        <v>27</v>
      </c>
      <c r="AC4" s="141" t="s">
        <v>47</v>
      </c>
      <c r="AD4" s="144" t="s">
        <v>35</v>
      </c>
      <c r="AE4" s="144"/>
      <c r="AF4" s="144"/>
      <c r="AG4" s="144" t="s">
        <v>36</v>
      </c>
      <c r="AH4" s="144"/>
      <c r="AI4" s="144"/>
    </row>
    <row r="5" spans="1:35" ht="15" customHeight="1" x14ac:dyDescent="0.15">
      <c r="A5" s="1" t="s">
        <v>14</v>
      </c>
      <c r="I5" s="1" t="s">
        <v>57</v>
      </c>
      <c r="T5" s="39" t="s">
        <v>9</v>
      </c>
      <c r="U5" s="39">
        <v>1</v>
      </c>
      <c r="V5" s="39">
        <v>11</v>
      </c>
      <c r="W5" s="39">
        <v>27</v>
      </c>
      <c r="X5" s="40" t="s">
        <v>5</v>
      </c>
      <c r="Y5" s="41">
        <v>1</v>
      </c>
      <c r="Z5" s="39" t="s">
        <v>24</v>
      </c>
      <c r="AA5" s="40">
        <v>8</v>
      </c>
      <c r="AC5" s="142"/>
      <c r="AD5" s="48" t="s">
        <v>34</v>
      </c>
      <c r="AE5" s="48" t="s">
        <v>69</v>
      </c>
      <c r="AF5" s="48" t="s">
        <v>68</v>
      </c>
      <c r="AG5" s="48" t="s">
        <v>34</v>
      </c>
      <c r="AH5" s="48" t="s">
        <v>69</v>
      </c>
      <c r="AI5" s="48" t="s">
        <v>68</v>
      </c>
    </row>
    <row r="6" spans="1:35" ht="15" customHeight="1" x14ac:dyDescent="0.15">
      <c r="B6" s="145" t="s">
        <v>43</v>
      </c>
      <c r="C6" s="146"/>
      <c r="D6" s="158" t="s">
        <v>65</v>
      </c>
      <c r="E6" s="158"/>
      <c r="F6" s="158"/>
      <c r="G6" s="159"/>
      <c r="I6" s="149"/>
      <c r="J6" s="150"/>
      <c r="K6" s="153" t="s">
        <v>42</v>
      </c>
      <c r="L6" s="154"/>
      <c r="M6" s="154"/>
      <c r="N6" s="155"/>
      <c r="O6" s="153" t="s">
        <v>46</v>
      </c>
      <c r="P6" s="154"/>
      <c r="Q6" s="154"/>
      <c r="R6" s="155"/>
      <c r="T6" s="39" t="s">
        <v>10</v>
      </c>
      <c r="U6" s="39">
        <v>1</v>
      </c>
      <c r="V6" s="39">
        <v>11</v>
      </c>
      <c r="W6" s="39">
        <v>47</v>
      </c>
      <c r="X6" s="40" t="s">
        <v>62</v>
      </c>
      <c r="Y6" s="41">
        <v>0.8</v>
      </c>
      <c r="Z6" s="39" t="s">
        <v>25</v>
      </c>
      <c r="AA6" s="40">
        <v>20</v>
      </c>
      <c r="AC6" s="143"/>
      <c r="AD6" s="38">
        <v>38.75</v>
      </c>
      <c r="AE6" s="38">
        <v>30</v>
      </c>
      <c r="AF6" s="49">
        <v>0.16</v>
      </c>
      <c r="AG6" s="48">
        <v>38.75</v>
      </c>
      <c r="AH6" s="48">
        <v>30</v>
      </c>
      <c r="AI6" s="49">
        <v>0.16</v>
      </c>
    </row>
    <row r="7" spans="1:35" ht="15" customHeight="1" thickBot="1" x14ac:dyDescent="0.2">
      <c r="B7" s="147"/>
      <c r="C7" s="148"/>
      <c r="D7" s="160"/>
      <c r="E7" s="160"/>
      <c r="F7" s="160"/>
      <c r="G7" s="161"/>
      <c r="H7" s="3"/>
      <c r="I7" s="151"/>
      <c r="J7" s="152"/>
      <c r="K7" s="78"/>
      <c r="L7" s="74"/>
      <c r="M7" s="74"/>
      <c r="N7" s="75"/>
      <c r="O7" s="78"/>
      <c r="P7" s="74"/>
      <c r="Q7" s="74"/>
      <c r="R7" s="75"/>
      <c r="T7" s="39" t="s">
        <v>11</v>
      </c>
      <c r="U7" s="39">
        <v>1</v>
      </c>
      <c r="V7" s="39">
        <v>11</v>
      </c>
      <c r="W7" s="39">
        <v>67</v>
      </c>
      <c r="X7" s="40" t="s">
        <v>61</v>
      </c>
      <c r="Y7" s="41">
        <v>0.5</v>
      </c>
      <c r="Z7" s="40"/>
      <c r="AA7" s="42">
        <v>0</v>
      </c>
      <c r="AC7" s="40">
        <v>1</v>
      </c>
      <c r="AD7" s="40">
        <v>137900</v>
      </c>
      <c r="AE7" s="40">
        <f>ROUND(AD7*$AE$6/$AD$6,-2)</f>
        <v>106800</v>
      </c>
      <c r="AF7" s="40">
        <f>AE7+ROUNDDOWN(AE7*$AF$6,0)</f>
        <v>123888</v>
      </c>
      <c r="AG7" s="40">
        <v>166200</v>
      </c>
      <c r="AH7" s="40">
        <f>ROUND(AG7*$AH$6/$AG$6,-2)</f>
        <v>128700</v>
      </c>
      <c r="AI7" s="40">
        <f>AH7+ROUNDDOWN(AH7*$AI$6,0)</f>
        <v>149292</v>
      </c>
    </row>
    <row r="8" spans="1:35" ht="15" customHeight="1" thickBot="1" x14ac:dyDescent="0.2">
      <c r="B8" s="127" t="s">
        <v>2</v>
      </c>
      <c r="C8" s="128"/>
      <c r="D8" s="21">
        <f>VLOOKUP(D6,$T$5:$U$9,2,0)</f>
        <v>1</v>
      </c>
      <c r="E8" s="13" t="s">
        <v>7</v>
      </c>
      <c r="F8" s="13">
        <f>VLOOKUP(D6,$T$5:$V$9,3,0)</f>
        <v>11</v>
      </c>
      <c r="G8" s="22" t="s">
        <v>8</v>
      </c>
      <c r="H8" s="2"/>
      <c r="I8" s="129" t="s">
        <v>37</v>
      </c>
      <c r="J8" s="130"/>
      <c r="K8" s="131">
        <f>IF(D8=1,VLOOKUP(F8,$AC$7:$AF$95,4,0),VLOOKUP(F8,$AC$7:$AI$83,7,0))</f>
        <v>132240</v>
      </c>
      <c r="L8" s="132"/>
      <c r="M8" s="132"/>
      <c r="N8" s="133"/>
      <c r="O8" s="134">
        <f>ROUND(((K8*12)+ROUNDDOWN(K8*$V$12*0.75,0)+ROUNDDOWN(K8*$V$13,0))/10000,0)</f>
        <v>189</v>
      </c>
      <c r="P8" s="135"/>
      <c r="Q8" s="135"/>
      <c r="R8" s="136"/>
      <c r="T8" s="39" t="s">
        <v>12</v>
      </c>
      <c r="U8" s="39">
        <v>2</v>
      </c>
      <c r="V8" s="39">
        <v>11</v>
      </c>
      <c r="W8" s="39">
        <v>27</v>
      </c>
      <c r="X8" s="40" t="s">
        <v>4</v>
      </c>
      <c r="Y8" s="41">
        <v>0.5</v>
      </c>
      <c r="AC8" s="40">
        <v>2</v>
      </c>
      <c r="AD8" s="40">
        <v>138800</v>
      </c>
      <c r="AE8" s="40">
        <f t="shared" ref="AE8:AE71" si="0">ROUND(AD8*$AE$6/$AD$6,-2)</f>
        <v>107500</v>
      </c>
      <c r="AF8" s="40">
        <f t="shared" ref="AF8:AF71" si="1">AE8+ROUNDDOWN(AE8*$AF$6,0)</f>
        <v>124700</v>
      </c>
      <c r="AG8" s="40">
        <v>167900</v>
      </c>
      <c r="AH8" s="40">
        <f t="shared" ref="AH8:AH71" si="2">ROUND(AG8*$AH$6/$AG$6,-2)</f>
        <v>130000</v>
      </c>
      <c r="AI8" s="40">
        <f t="shared" ref="AI8:AI71" si="3">AH8+ROUNDDOWN(AH8*$AI$6,0)</f>
        <v>150800</v>
      </c>
    </row>
    <row r="9" spans="1:35" ht="15" customHeight="1" x14ac:dyDescent="0.15">
      <c r="B9" s="137" t="s">
        <v>29</v>
      </c>
      <c r="C9" s="138"/>
      <c r="D9" s="17">
        <f>D8</f>
        <v>1</v>
      </c>
      <c r="E9" s="18" t="s">
        <v>7</v>
      </c>
      <c r="F9" s="18">
        <f>VLOOKUP(D6,$T$5:$W$9,4,0)</f>
        <v>27</v>
      </c>
      <c r="G9" s="19" t="s">
        <v>8</v>
      </c>
      <c r="H9" s="2"/>
      <c r="I9" s="129" t="s">
        <v>38</v>
      </c>
      <c r="J9" s="130"/>
      <c r="K9" s="131">
        <f>IF(D9=1,VLOOKUP(F9,$AC$7:$AF$95,4,0),VLOOKUP(F9,$AC$7:$AI$83,7,0))</f>
        <v>152308</v>
      </c>
      <c r="L9" s="132"/>
      <c r="M9" s="132"/>
      <c r="N9" s="133"/>
      <c r="O9" s="134">
        <f>ROUND(((K9*12)+ROUNDDOWN(K9*$V$12*0.75,0)+ROUNDDOWN(K9*$V$13,0))/10000,0)</f>
        <v>217</v>
      </c>
      <c r="P9" s="135"/>
      <c r="Q9" s="135"/>
      <c r="R9" s="136"/>
      <c r="T9" s="39" t="s">
        <v>13</v>
      </c>
      <c r="U9" s="39">
        <v>2</v>
      </c>
      <c r="V9" s="39">
        <v>11</v>
      </c>
      <c r="W9" s="39">
        <v>47</v>
      </c>
      <c r="X9" s="40"/>
      <c r="Y9" s="41">
        <v>0</v>
      </c>
      <c r="AC9" s="40">
        <v>3</v>
      </c>
      <c r="AD9" s="40">
        <v>139700</v>
      </c>
      <c r="AE9" s="40">
        <f t="shared" si="0"/>
        <v>108200</v>
      </c>
      <c r="AF9" s="40">
        <f t="shared" si="1"/>
        <v>125512</v>
      </c>
      <c r="AG9" s="40">
        <v>169700</v>
      </c>
      <c r="AH9" s="40">
        <f t="shared" si="2"/>
        <v>131400</v>
      </c>
      <c r="AI9" s="40">
        <f t="shared" si="3"/>
        <v>152424</v>
      </c>
    </row>
    <row r="10" spans="1:35" ht="15" customHeight="1" x14ac:dyDescent="0.15">
      <c r="B10" s="6"/>
      <c r="C10" s="6"/>
      <c r="D10" s="2"/>
      <c r="E10" s="2"/>
      <c r="F10" s="2"/>
      <c r="G10" s="2"/>
      <c r="H10" s="2"/>
      <c r="I10" s="29"/>
      <c r="J10" s="124" t="s">
        <v>73</v>
      </c>
      <c r="K10" s="124"/>
      <c r="L10" s="124"/>
      <c r="M10" s="124"/>
      <c r="N10" s="124"/>
      <c r="O10" s="124"/>
      <c r="P10" s="124"/>
      <c r="Q10" s="124"/>
      <c r="R10" s="124"/>
      <c r="AC10" s="40">
        <v>4</v>
      </c>
      <c r="AD10" s="40">
        <v>140600</v>
      </c>
      <c r="AE10" s="40">
        <f t="shared" si="0"/>
        <v>108900</v>
      </c>
      <c r="AF10" s="40">
        <f t="shared" si="1"/>
        <v>126324</v>
      </c>
      <c r="AG10" s="40">
        <v>171500</v>
      </c>
      <c r="AH10" s="40">
        <f t="shared" si="2"/>
        <v>132800</v>
      </c>
      <c r="AI10" s="40">
        <f t="shared" si="3"/>
        <v>154048</v>
      </c>
    </row>
    <row r="11" spans="1:35" ht="15" customHeight="1" x14ac:dyDescent="0.15">
      <c r="B11" s="6"/>
      <c r="C11" s="6"/>
      <c r="D11" s="2"/>
      <c r="E11" s="2"/>
      <c r="F11" s="2"/>
      <c r="G11" s="2"/>
      <c r="H11" s="2"/>
      <c r="I11" s="30"/>
      <c r="J11" s="125"/>
      <c r="K11" s="125"/>
      <c r="L11" s="125"/>
      <c r="M11" s="125"/>
      <c r="N11" s="125"/>
      <c r="O11" s="125"/>
      <c r="P11" s="125"/>
      <c r="Q11" s="125"/>
      <c r="R11" s="125"/>
      <c r="T11" s="126" t="s">
        <v>70</v>
      </c>
      <c r="U11" s="126"/>
      <c r="V11" s="126"/>
      <c r="AC11" s="40">
        <v>5</v>
      </c>
      <c r="AD11" s="40">
        <v>141400</v>
      </c>
      <c r="AE11" s="40">
        <f t="shared" si="0"/>
        <v>109500</v>
      </c>
      <c r="AF11" s="40">
        <f t="shared" si="1"/>
        <v>127020</v>
      </c>
      <c r="AG11" s="40">
        <v>173100</v>
      </c>
      <c r="AH11" s="40">
        <f t="shared" si="2"/>
        <v>134000</v>
      </c>
      <c r="AI11" s="40">
        <f t="shared" si="3"/>
        <v>155440</v>
      </c>
    </row>
    <row r="12" spans="1:35" ht="15" customHeight="1" x14ac:dyDescent="0.15">
      <c r="B12" s="6"/>
      <c r="C12" s="6"/>
      <c r="D12" s="2"/>
      <c r="E12" s="2"/>
      <c r="F12" s="2"/>
      <c r="G12" s="2"/>
      <c r="H12" s="2"/>
      <c r="I12" s="30"/>
      <c r="J12" s="125"/>
      <c r="K12" s="125"/>
      <c r="L12" s="125"/>
      <c r="M12" s="125"/>
      <c r="N12" s="125"/>
      <c r="O12" s="125"/>
      <c r="P12" s="125"/>
      <c r="Q12" s="125"/>
      <c r="R12" s="125"/>
      <c r="T12" s="126" t="s">
        <v>71</v>
      </c>
      <c r="U12" s="126"/>
      <c r="V12" s="39">
        <v>1.3</v>
      </c>
      <c r="W12" s="37"/>
      <c r="X12" s="37"/>
      <c r="Y12" s="34"/>
      <c r="AC12" s="40">
        <v>6</v>
      </c>
      <c r="AD12" s="40">
        <v>142300</v>
      </c>
      <c r="AE12" s="40">
        <f t="shared" si="0"/>
        <v>110200</v>
      </c>
      <c r="AF12" s="40">
        <f t="shared" si="1"/>
        <v>127832</v>
      </c>
      <c r="AG12" s="40">
        <v>175100</v>
      </c>
      <c r="AH12" s="40">
        <f t="shared" si="2"/>
        <v>135600</v>
      </c>
      <c r="AI12" s="40">
        <f t="shared" si="3"/>
        <v>157296</v>
      </c>
    </row>
    <row r="13" spans="1:35" ht="15" customHeight="1" x14ac:dyDescent="0.15">
      <c r="B13" s="6"/>
      <c r="C13" s="6"/>
      <c r="D13" s="2"/>
      <c r="E13" s="2"/>
      <c r="F13" s="2"/>
      <c r="G13" s="2"/>
      <c r="H13" s="2"/>
      <c r="I13" s="30"/>
      <c r="J13" s="31"/>
      <c r="K13" s="31"/>
      <c r="L13" s="31"/>
      <c r="M13" s="31"/>
      <c r="N13" s="31"/>
      <c r="O13" s="31"/>
      <c r="P13" s="31"/>
      <c r="Q13" s="31"/>
      <c r="R13" s="30"/>
      <c r="T13" s="126" t="s">
        <v>72</v>
      </c>
      <c r="U13" s="126"/>
      <c r="V13" s="39">
        <v>1.3</v>
      </c>
      <c r="AC13" s="40">
        <v>7</v>
      </c>
      <c r="AD13" s="40">
        <v>143200</v>
      </c>
      <c r="AE13" s="40">
        <f t="shared" si="0"/>
        <v>110900</v>
      </c>
      <c r="AF13" s="40">
        <f t="shared" si="1"/>
        <v>128644</v>
      </c>
      <c r="AG13" s="40">
        <v>177100</v>
      </c>
      <c r="AH13" s="40">
        <f t="shared" si="2"/>
        <v>137100</v>
      </c>
      <c r="AI13" s="40">
        <f t="shared" si="3"/>
        <v>159036</v>
      </c>
    </row>
    <row r="14" spans="1:35" ht="15" customHeight="1" x14ac:dyDescent="0.15">
      <c r="A14" s="1" t="s">
        <v>87</v>
      </c>
      <c r="W14" s="35"/>
      <c r="Y14" s="36"/>
      <c r="AC14" s="40">
        <v>8</v>
      </c>
      <c r="AD14" s="40">
        <v>144100</v>
      </c>
      <c r="AE14" s="40">
        <f t="shared" si="0"/>
        <v>111600</v>
      </c>
      <c r="AF14" s="40">
        <f t="shared" si="1"/>
        <v>129456</v>
      </c>
      <c r="AG14" s="40">
        <v>179100</v>
      </c>
      <c r="AH14" s="40">
        <f t="shared" si="2"/>
        <v>138700</v>
      </c>
      <c r="AI14" s="40">
        <f t="shared" si="3"/>
        <v>160892</v>
      </c>
    </row>
    <row r="15" spans="1:35" ht="15" customHeight="1" x14ac:dyDescent="0.15">
      <c r="B15" s="117" t="s">
        <v>84</v>
      </c>
      <c r="C15" s="117"/>
      <c r="D15" s="117"/>
      <c r="E15" s="117"/>
      <c r="F15" s="117"/>
      <c r="G15" s="117"/>
      <c r="H15" s="117"/>
      <c r="I15" s="117"/>
      <c r="J15" s="117"/>
      <c r="K15" s="117"/>
      <c r="L15" s="117"/>
      <c r="M15" s="117"/>
      <c r="N15" s="117"/>
      <c r="O15" s="117"/>
      <c r="P15" s="117"/>
      <c r="Q15" s="117"/>
      <c r="R15" s="117"/>
      <c r="S15" s="6"/>
      <c r="W15" s="35"/>
      <c r="Y15" s="36"/>
      <c r="AC15" s="40">
        <v>9</v>
      </c>
      <c r="AD15" s="40">
        <v>145000</v>
      </c>
      <c r="AE15" s="40">
        <f t="shared" si="0"/>
        <v>112300</v>
      </c>
      <c r="AF15" s="40">
        <f t="shared" si="1"/>
        <v>130268</v>
      </c>
      <c r="AG15" s="40">
        <v>180900</v>
      </c>
      <c r="AH15" s="40">
        <f t="shared" si="2"/>
        <v>140100</v>
      </c>
      <c r="AI15" s="40">
        <f t="shared" si="3"/>
        <v>162516</v>
      </c>
    </row>
    <row r="16" spans="1:35" ht="15" customHeight="1" x14ac:dyDescent="0.15">
      <c r="B16" s="117" t="s">
        <v>59</v>
      </c>
      <c r="C16" s="117"/>
      <c r="D16" s="117"/>
      <c r="E16" s="117"/>
      <c r="F16" s="117"/>
      <c r="G16" s="117"/>
      <c r="H16" s="117"/>
      <c r="I16" s="117"/>
      <c r="J16" s="117"/>
      <c r="K16" s="117"/>
      <c r="L16" s="117"/>
      <c r="M16" s="117"/>
      <c r="N16" s="117"/>
      <c r="O16" s="117"/>
      <c r="P16" s="117"/>
      <c r="Q16" s="117"/>
      <c r="R16" s="117"/>
      <c r="S16" s="6"/>
      <c r="U16" s="35"/>
      <c r="V16" s="35"/>
      <c r="W16" s="35"/>
      <c r="Y16" s="36"/>
      <c r="AC16" s="40">
        <v>10</v>
      </c>
      <c r="AD16" s="40">
        <v>146100</v>
      </c>
      <c r="AE16" s="40">
        <f t="shared" si="0"/>
        <v>113100</v>
      </c>
      <c r="AF16" s="40">
        <f t="shared" si="1"/>
        <v>131196</v>
      </c>
      <c r="AG16" s="40">
        <v>182900</v>
      </c>
      <c r="AH16" s="40">
        <f t="shared" si="2"/>
        <v>141600</v>
      </c>
      <c r="AI16" s="40">
        <f t="shared" si="3"/>
        <v>164256</v>
      </c>
    </row>
    <row r="17" spans="2:35" ht="15" customHeight="1" x14ac:dyDescent="0.15">
      <c r="B17" s="117" t="s">
        <v>63</v>
      </c>
      <c r="C17" s="117"/>
      <c r="D17" s="117"/>
      <c r="E17" s="117"/>
      <c r="F17" s="117"/>
      <c r="G17" s="117"/>
      <c r="H17" s="117"/>
      <c r="I17" s="117"/>
      <c r="J17" s="117"/>
      <c r="K17" s="117"/>
      <c r="L17" s="117"/>
      <c r="M17" s="117"/>
      <c r="N17" s="117"/>
      <c r="O17" s="117"/>
      <c r="P17" s="117"/>
      <c r="Q17" s="117"/>
      <c r="R17" s="117"/>
      <c r="S17" s="11"/>
      <c r="U17" s="35"/>
      <c r="V17" s="35"/>
      <c r="W17" s="35"/>
      <c r="Y17" s="36"/>
      <c r="AC17" s="40">
        <v>11</v>
      </c>
      <c r="AD17" s="40">
        <v>147200</v>
      </c>
      <c r="AE17" s="40">
        <f t="shared" si="0"/>
        <v>114000</v>
      </c>
      <c r="AF17" s="40">
        <f t="shared" si="1"/>
        <v>132240</v>
      </c>
      <c r="AG17" s="40">
        <v>184900</v>
      </c>
      <c r="AH17" s="40">
        <f t="shared" si="2"/>
        <v>143100</v>
      </c>
      <c r="AI17" s="40">
        <f t="shared" si="3"/>
        <v>165996</v>
      </c>
    </row>
    <row r="18" spans="2:35" ht="15" customHeight="1" x14ac:dyDescent="0.15">
      <c r="B18" s="117" t="s">
        <v>64</v>
      </c>
      <c r="C18" s="117"/>
      <c r="D18" s="117"/>
      <c r="E18" s="117"/>
      <c r="F18" s="117"/>
      <c r="G18" s="117"/>
      <c r="H18" s="117"/>
      <c r="I18" s="117"/>
      <c r="J18" s="117"/>
      <c r="K18" s="117"/>
      <c r="L18" s="117"/>
      <c r="M18" s="117"/>
      <c r="N18" s="117"/>
      <c r="O18" s="117"/>
      <c r="P18" s="117"/>
      <c r="Q18" s="117"/>
      <c r="R18" s="117"/>
      <c r="S18" s="11"/>
      <c r="U18" s="35"/>
      <c r="V18" s="35"/>
      <c r="W18" s="35"/>
      <c r="Y18" s="36"/>
      <c r="AC18" s="40">
        <v>12</v>
      </c>
      <c r="AD18" s="40">
        <v>148300</v>
      </c>
      <c r="AE18" s="40">
        <f t="shared" si="0"/>
        <v>114800</v>
      </c>
      <c r="AF18" s="40">
        <f t="shared" si="1"/>
        <v>133168</v>
      </c>
      <c r="AG18" s="40">
        <v>186900</v>
      </c>
      <c r="AH18" s="40">
        <f t="shared" si="2"/>
        <v>144700</v>
      </c>
      <c r="AI18" s="40">
        <f t="shared" si="3"/>
        <v>167852</v>
      </c>
    </row>
    <row r="19" spans="2:35" ht="15" customHeight="1" x14ac:dyDescent="0.15">
      <c r="B19" s="117" t="s">
        <v>78</v>
      </c>
      <c r="C19" s="117"/>
      <c r="D19" s="117"/>
      <c r="E19" s="117"/>
      <c r="F19" s="117"/>
      <c r="G19" s="117"/>
      <c r="H19" s="117"/>
      <c r="I19" s="117"/>
      <c r="J19" s="117"/>
      <c r="K19" s="117"/>
      <c r="L19" s="117"/>
      <c r="M19" s="117"/>
      <c r="N19" s="117"/>
      <c r="O19" s="117"/>
      <c r="P19" s="117"/>
      <c r="Q19" s="117"/>
      <c r="R19" s="117"/>
      <c r="S19" s="11"/>
      <c r="U19" s="35"/>
      <c r="V19" s="35"/>
      <c r="W19" s="35"/>
      <c r="Y19" s="36"/>
      <c r="AC19" s="40">
        <v>13</v>
      </c>
      <c r="AD19" s="40">
        <v>149300</v>
      </c>
      <c r="AE19" s="40">
        <f t="shared" si="0"/>
        <v>115600</v>
      </c>
      <c r="AF19" s="40">
        <f t="shared" si="1"/>
        <v>134096</v>
      </c>
      <c r="AG19" s="40">
        <v>188700</v>
      </c>
      <c r="AH19" s="40">
        <f t="shared" si="2"/>
        <v>146100</v>
      </c>
      <c r="AI19" s="40">
        <f t="shared" si="3"/>
        <v>169476</v>
      </c>
    </row>
    <row r="20" spans="2:35" ht="15" customHeight="1" x14ac:dyDescent="0.15">
      <c r="B20" s="117" t="s">
        <v>58</v>
      </c>
      <c r="C20" s="117"/>
      <c r="D20" s="117"/>
      <c r="E20" s="117"/>
      <c r="F20" s="117"/>
      <c r="G20" s="117"/>
      <c r="H20" s="117"/>
      <c r="I20" s="117"/>
      <c r="J20" s="117"/>
      <c r="K20" s="117"/>
      <c r="L20" s="117"/>
      <c r="M20" s="117"/>
      <c r="N20" s="117"/>
      <c r="O20" s="117"/>
      <c r="P20" s="117"/>
      <c r="Q20" s="117"/>
      <c r="R20" s="117"/>
      <c r="S20" s="11"/>
      <c r="U20" s="35"/>
      <c r="V20" s="35"/>
      <c r="W20" s="35"/>
      <c r="Y20" s="36"/>
      <c r="AC20" s="40">
        <v>14</v>
      </c>
      <c r="AD20" s="40">
        <v>150400</v>
      </c>
      <c r="AE20" s="40">
        <f t="shared" si="0"/>
        <v>116400</v>
      </c>
      <c r="AF20" s="40">
        <f t="shared" si="1"/>
        <v>135024</v>
      </c>
      <c r="AG20" s="40">
        <v>190700</v>
      </c>
      <c r="AH20" s="40">
        <f t="shared" si="2"/>
        <v>147600</v>
      </c>
      <c r="AI20" s="40">
        <f t="shared" si="3"/>
        <v>171216</v>
      </c>
    </row>
    <row r="21" spans="2:35" ht="15" customHeight="1" x14ac:dyDescent="0.15">
      <c r="B21" s="32"/>
      <c r="C21" s="32"/>
      <c r="D21" s="32"/>
      <c r="E21" s="32"/>
      <c r="F21" s="32"/>
      <c r="G21" s="32"/>
      <c r="H21" s="32"/>
      <c r="I21" s="32"/>
      <c r="J21" s="32"/>
      <c r="K21" s="32"/>
      <c r="L21" s="32"/>
      <c r="M21" s="32"/>
      <c r="N21" s="32"/>
      <c r="O21" s="32"/>
      <c r="P21" s="32"/>
      <c r="Q21" s="32"/>
      <c r="R21" s="32"/>
      <c r="S21" s="11"/>
      <c r="U21" s="35"/>
      <c r="V21" s="35"/>
      <c r="W21" s="35"/>
      <c r="Y21" s="36"/>
      <c r="AC21" s="40">
        <v>15</v>
      </c>
      <c r="AD21" s="40">
        <v>151500</v>
      </c>
      <c r="AE21" s="40">
        <f t="shared" si="0"/>
        <v>117300</v>
      </c>
      <c r="AF21" s="40">
        <f t="shared" si="1"/>
        <v>136068</v>
      </c>
      <c r="AG21" s="40">
        <v>192700</v>
      </c>
      <c r="AH21" s="40">
        <f t="shared" si="2"/>
        <v>149200</v>
      </c>
      <c r="AI21" s="40">
        <f t="shared" si="3"/>
        <v>173072</v>
      </c>
    </row>
    <row r="22" spans="2:35" ht="15" customHeight="1" x14ac:dyDescent="0.15">
      <c r="B22" s="1" t="s">
        <v>22</v>
      </c>
      <c r="S22" s="11"/>
      <c r="U22" s="35"/>
      <c r="V22" s="35"/>
      <c r="W22" s="35"/>
      <c r="Y22" s="36"/>
      <c r="AC22" s="40">
        <v>16</v>
      </c>
      <c r="AD22" s="40">
        <v>152400</v>
      </c>
      <c r="AE22" s="40">
        <f t="shared" si="0"/>
        <v>118000</v>
      </c>
      <c r="AF22" s="40">
        <f t="shared" si="1"/>
        <v>136880</v>
      </c>
      <c r="AG22" s="40">
        <v>194700</v>
      </c>
      <c r="AH22" s="40">
        <f t="shared" si="2"/>
        <v>150700</v>
      </c>
      <c r="AI22" s="40">
        <f t="shared" si="3"/>
        <v>174812</v>
      </c>
    </row>
    <row r="23" spans="2:35" ht="15" customHeight="1" x14ac:dyDescent="0.15">
      <c r="B23" s="118" t="s">
        <v>16</v>
      </c>
      <c r="C23" s="119"/>
      <c r="D23" s="119"/>
      <c r="E23" s="119"/>
      <c r="F23" s="119"/>
      <c r="G23" s="120"/>
      <c r="H23" s="118" t="s">
        <v>17</v>
      </c>
      <c r="I23" s="119"/>
      <c r="J23" s="119"/>
      <c r="K23" s="120"/>
      <c r="L23" s="118" t="s">
        <v>19</v>
      </c>
      <c r="M23" s="119"/>
      <c r="N23" s="120"/>
      <c r="O23" s="118" t="s">
        <v>20</v>
      </c>
      <c r="P23" s="120"/>
      <c r="Q23" s="96" t="s">
        <v>30</v>
      </c>
      <c r="R23" s="98"/>
      <c r="S23" s="11"/>
      <c r="U23" s="35"/>
      <c r="V23" s="35"/>
      <c r="W23" s="35"/>
      <c r="Y23" s="36"/>
      <c r="AC23" s="40">
        <v>17</v>
      </c>
      <c r="AD23" s="40">
        <v>153600</v>
      </c>
      <c r="AE23" s="40">
        <f t="shared" si="0"/>
        <v>118900</v>
      </c>
      <c r="AF23" s="40">
        <f t="shared" si="1"/>
        <v>137924</v>
      </c>
      <c r="AG23" s="40">
        <v>196500</v>
      </c>
      <c r="AH23" s="40">
        <f t="shared" si="2"/>
        <v>152100</v>
      </c>
      <c r="AI23" s="40">
        <f t="shared" si="3"/>
        <v>176436</v>
      </c>
    </row>
    <row r="24" spans="2:35" ht="15" customHeight="1" x14ac:dyDescent="0.15">
      <c r="B24" s="121"/>
      <c r="C24" s="122"/>
      <c r="D24" s="122"/>
      <c r="E24" s="122"/>
      <c r="F24" s="122"/>
      <c r="G24" s="123"/>
      <c r="H24" s="121"/>
      <c r="I24" s="122"/>
      <c r="J24" s="122"/>
      <c r="K24" s="123"/>
      <c r="L24" s="121"/>
      <c r="M24" s="122"/>
      <c r="N24" s="123"/>
      <c r="O24" s="121"/>
      <c r="P24" s="123"/>
      <c r="Q24" s="99"/>
      <c r="R24" s="101"/>
      <c r="S24" s="11"/>
      <c r="U24" s="35"/>
      <c r="V24" s="35"/>
      <c r="W24" s="35"/>
      <c r="Y24" s="36"/>
      <c r="AC24" s="40">
        <v>18</v>
      </c>
      <c r="AD24" s="40">
        <v>155300</v>
      </c>
      <c r="AE24" s="40">
        <f t="shared" si="0"/>
        <v>120200</v>
      </c>
      <c r="AF24" s="40">
        <f t="shared" si="1"/>
        <v>139432</v>
      </c>
      <c r="AG24" s="40">
        <v>198500</v>
      </c>
      <c r="AH24" s="40">
        <f t="shared" si="2"/>
        <v>153700</v>
      </c>
      <c r="AI24" s="40">
        <f t="shared" si="3"/>
        <v>178292</v>
      </c>
    </row>
    <row r="25" spans="2:35" ht="15" customHeight="1" x14ac:dyDescent="0.15">
      <c r="B25" s="162"/>
      <c r="C25" s="163"/>
      <c r="D25" s="163"/>
      <c r="E25" s="163"/>
      <c r="F25" s="163"/>
      <c r="G25" s="164"/>
      <c r="H25" s="165"/>
      <c r="I25" s="166" t="s">
        <v>0</v>
      </c>
      <c r="J25" s="167"/>
      <c r="K25" s="168" t="s">
        <v>18</v>
      </c>
      <c r="L25" s="169"/>
      <c r="M25" s="169"/>
      <c r="N25" s="169"/>
      <c r="O25" s="115">
        <f t="shared" ref="O25:O36" si="4">IF(L25="",$Y$9,VLOOKUP(L25,$X$5:$Y$9,2,0))</f>
        <v>0</v>
      </c>
      <c r="P25" s="115"/>
      <c r="Q25" s="116">
        <f t="shared" ref="Q25:Q35" si="5">(H25*12+J25)*O25</f>
        <v>0</v>
      </c>
      <c r="R25" s="116"/>
      <c r="S25" s="11"/>
      <c r="U25" s="35"/>
      <c r="V25" s="35"/>
      <c r="W25" s="35"/>
      <c r="Y25" s="36"/>
      <c r="AC25" s="40">
        <v>19</v>
      </c>
      <c r="AD25" s="40">
        <v>156900</v>
      </c>
      <c r="AE25" s="40">
        <f t="shared" si="0"/>
        <v>121500</v>
      </c>
      <c r="AF25" s="40">
        <f t="shared" si="1"/>
        <v>140940</v>
      </c>
      <c r="AG25" s="40">
        <v>200500</v>
      </c>
      <c r="AH25" s="40">
        <f t="shared" si="2"/>
        <v>155200</v>
      </c>
      <c r="AI25" s="40">
        <f t="shared" si="3"/>
        <v>180032</v>
      </c>
    </row>
    <row r="26" spans="2:35" ht="15" customHeight="1" x14ac:dyDescent="0.15">
      <c r="B26" s="162"/>
      <c r="C26" s="163"/>
      <c r="D26" s="163"/>
      <c r="E26" s="163"/>
      <c r="F26" s="163"/>
      <c r="G26" s="164"/>
      <c r="H26" s="165"/>
      <c r="I26" s="166" t="s">
        <v>0</v>
      </c>
      <c r="J26" s="167"/>
      <c r="K26" s="168" t="s">
        <v>18</v>
      </c>
      <c r="L26" s="169"/>
      <c r="M26" s="169"/>
      <c r="N26" s="169"/>
      <c r="O26" s="115">
        <f t="shared" si="4"/>
        <v>0</v>
      </c>
      <c r="P26" s="115"/>
      <c r="Q26" s="116">
        <f t="shared" si="5"/>
        <v>0</v>
      </c>
      <c r="R26" s="116"/>
      <c r="S26" s="11"/>
      <c r="U26" s="35"/>
      <c r="V26" s="35"/>
      <c r="W26" s="35"/>
      <c r="Y26" s="36"/>
      <c r="AC26" s="40">
        <v>20</v>
      </c>
      <c r="AD26" s="40">
        <v>158500</v>
      </c>
      <c r="AE26" s="40">
        <f t="shared" si="0"/>
        <v>122700</v>
      </c>
      <c r="AF26" s="40">
        <f t="shared" si="1"/>
        <v>142332</v>
      </c>
      <c r="AG26" s="40">
        <v>202500</v>
      </c>
      <c r="AH26" s="40">
        <f t="shared" si="2"/>
        <v>156800</v>
      </c>
      <c r="AI26" s="40">
        <f t="shared" si="3"/>
        <v>181888</v>
      </c>
    </row>
    <row r="27" spans="2:35" ht="15" customHeight="1" x14ac:dyDescent="0.15">
      <c r="B27" s="162"/>
      <c r="C27" s="163"/>
      <c r="D27" s="163"/>
      <c r="E27" s="163"/>
      <c r="F27" s="163"/>
      <c r="G27" s="164"/>
      <c r="H27" s="165"/>
      <c r="I27" s="166" t="s">
        <v>0</v>
      </c>
      <c r="J27" s="167"/>
      <c r="K27" s="168" t="s">
        <v>18</v>
      </c>
      <c r="L27" s="169"/>
      <c r="M27" s="169"/>
      <c r="N27" s="169"/>
      <c r="O27" s="115">
        <f t="shared" si="4"/>
        <v>0</v>
      </c>
      <c r="P27" s="115"/>
      <c r="Q27" s="116">
        <f t="shared" si="5"/>
        <v>0</v>
      </c>
      <c r="R27" s="116"/>
      <c r="S27" s="11"/>
      <c r="U27" s="35"/>
      <c r="V27" s="35"/>
      <c r="W27" s="35"/>
      <c r="Y27" s="36"/>
      <c r="AC27" s="40">
        <v>21</v>
      </c>
      <c r="AD27" s="40">
        <v>159900</v>
      </c>
      <c r="AE27" s="40">
        <f t="shared" si="0"/>
        <v>123800</v>
      </c>
      <c r="AF27" s="40">
        <f t="shared" si="1"/>
        <v>143608</v>
      </c>
      <c r="AG27" s="40">
        <v>204300</v>
      </c>
      <c r="AH27" s="40">
        <f t="shared" si="2"/>
        <v>158200</v>
      </c>
      <c r="AI27" s="40">
        <f t="shared" si="3"/>
        <v>183512</v>
      </c>
    </row>
    <row r="28" spans="2:35" ht="15" customHeight="1" x14ac:dyDescent="0.15">
      <c r="B28" s="162"/>
      <c r="C28" s="163"/>
      <c r="D28" s="163"/>
      <c r="E28" s="163"/>
      <c r="F28" s="163"/>
      <c r="G28" s="164"/>
      <c r="H28" s="165"/>
      <c r="I28" s="166" t="s">
        <v>0</v>
      </c>
      <c r="J28" s="167"/>
      <c r="K28" s="168" t="s">
        <v>18</v>
      </c>
      <c r="L28" s="169"/>
      <c r="M28" s="169"/>
      <c r="N28" s="169"/>
      <c r="O28" s="115">
        <f t="shared" si="4"/>
        <v>0</v>
      </c>
      <c r="P28" s="115"/>
      <c r="Q28" s="116">
        <f t="shared" si="5"/>
        <v>0</v>
      </c>
      <c r="R28" s="116"/>
      <c r="S28" s="11"/>
      <c r="U28" s="35"/>
      <c r="V28" s="35"/>
      <c r="W28" s="35"/>
      <c r="Y28" s="36"/>
      <c r="AC28" s="40">
        <v>22</v>
      </c>
      <c r="AD28" s="40">
        <v>161500</v>
      </c>
      <c r="AE28" s="40">
        <f t="shared" si="0"/>
        <v>125000</v>
      </c>
      <c r="AF28" s="40">
        <f t="shared" si="1"/>
        <v>145000</v>
      </c>
      <c r="AG28" s="40">
        <v>206300</v>
      </c>
      <c r="AH28" s="40">
        <f t="shared" si="2"/>
        <v>159700</v>
      </c>
      <c r="AI28" s="40">
        <f t="shared" si="3"/>
        <v>185252</v>
      </c>
    </row>
    <row r="29" spans="2:35" ht="15" customHeight="1" x14ac:dyDescent="0.15">
      <c r="B29" s="162"/>
      <c r="C29" s="163"/>
      <c r="D29" s="163"/>
      <c r="E29" s="163"/>
      <c r="F29" s="163"/>
      <c r="G29" s="164"/>
      <c r="H29" s="165"/>
      <c r="I29" s="166" t="s">
        <v>0</v>
      </c>
      <c r="J29" s="167"/>
      <c r="K29" s="168" t="s">
        <v>18</v>
      </c>
      <c r="L29" s="169"/>
      <c r="M29" s="169"/>
      <c r="N29" s="169"/>
      <c r="O29" s="115">
        <f t="shared" si="4"/>
        <v>0</v>
      </c>
      <c r="P29" s="115"/>
      <c r="Q29" s="116">
        <f t="shared" si="5"/>
        <v>0</v>
      </c>
      <c r="R29" s="116"/>
      <c r="S29" s="11"/>
      <c r="U29" s="35"/>
      <c r="V29" s="35"/>
      <c r="W29" s="35"/>
      <c r="Y29" s="36"/>
      <c r="AC29" s="40">
        <v>23</v>
      </c>
      <c r="AD29" s="40">
        <v>163100</v>
      </c>
      <c r="AE29" s="40">
        <f t="shared" si="0"/>
        <v>126300</v>
      </c>
      <c r="AF29" s="40">
        <f t="shared" si="1"/>
        <v>146508</v>
      </c>
      <c r="AG29" s="40">
        <v>208300</v>
      </c>
      <c r="AH29" s="40">
        <f t="shared" si="2"/>
        <v>161300</v>
      </c>
      <c r="AI29" s="40">
        <f t="shared" si="3"/>
        <v>187108</v>
      </c>
    </row>
    <row r="30" spans="2:35" ht="15" customHeight="1" x14ac:dyDescent="0.15">
      <c r="B30" s="162"/>
      <c r="C30" s="163"/>
      <c r="D30" s="163"/>
      <c r="E30" s="163"/>
      <c r="F30" s="163"/>
      <c r="G30" s="164"/>
      <c r="H30" s="165"/>
      <c r="I30" s="166" t="s">
        <v>0</v>
      </c>
      <c r="J30" s="167"/>
      <c r="K30" s="168" t="s">
        <v>18</v>
      </c>
      <c r="L30" s="169"/>
      <c r="M30" s="169"/>
      <c r="N30" s="169"/>
      <c r="O30" s="115">
        <f t="shared" si="4"/>
        <v>0</v>
      </c>
      <c r="P30" s="115"/>
      <c r="Q30" s="116">
        <f t="shared" si="5"/>
        <v>0</v>
      </c>
      <c r="R30" s="116"/>
      <c r="S30" s="11"/>
      <c r="W30" s="35"/>
      <c r="Y30" s="36"/>
      <c r="AC30" s="40">
        <v>24</v>
      </c>
      <c r="AD30" s="40">
        <v>164600</v>
      </c>
      <c r="AE30" s="40">
        <f t="shared" si="0"/>
        <v>127400</v>
      </c>
      <c r="AF30" s="40">
        <f t="shared" si="1"/>
        <v>147784</v>
      </c>
      <c r="AG30" s="40">
        <v>210300</v>
      </c>
      <c r="AH30" s="40">
        <f t="shared" si="2"/>
        <v>162800</v>
      </c>
      <c r="AI30" s="40">
        <f t="shared" si="3"/>
        <v>188848</v>
      </c>
    </row>
    <row r="31" spans="2:35" ht="15" customHeight="1" x14ac:dyDescent="0.15">
      <c r="B31" s="162"/>
      <c r="C31" s="163"/>
      <c r="D31" s="163"/>
      <c r="E31" s="163"/>
      <c r="F31" s="163"/>
      <c r="G31" s="164"/>
      <c r="H31" s="165"/>
      <c r="I31" s="166" t="s">
        <v>0</v>
      </c>
      <c r="J31" s="167"/>
      <c r="K31" s="168" t="s">
        <v>18</v>
      </c>
      <c r="L31" s="169"/>
      <c r="M31" s="169"/>
      <c r="N31" s="169"/>
      <c r="O31" s="115">
        <f t="shared" si="4"/>
        <v>0</v>
      </c>
      <c r="P31" s="115"/>
      <c r="Q31" s="116">
        <f t="shared" si="5"/>
        <v>0</v>
      </c>
      <c r="R31" s="116"/>
      <c r="S31" s="11"/>
      <c r="AC31" s="40">
        <v>25</v>
      </c>
      <c r="AD31" s="40">
        <v>166200</v>
      </c>
      <c r="AE31" s="40">
        <f t="shared" si="0"/>
        <v>128700</v>
      </c>
      <c r="AF31" s="40">
        <f t="shared" si="1"/>
        <v>149292</v>
      </c>
      <c r="AG31" s="40">
        <v>212100</v>
      </c>
      <c r="AH31" s="40">
        <f t="shared" si="2"/>
        <v>164200</v>
      </c>
      <c r="AI31" s="40">
        <f t="shared" si="3"/>
        <v>190472</v>
      </c>
    </row>
    <row r="32" spans="2:35" ht="15" customHeight="1" x14ac:dyDescent="0.15">
      <c r="B32" s="162"/>
      <c r="C32" s="163"/>
      <c r="D32" s="163"/>
      <c r="E32" s="163"/>
      <c r="F32" s="163"/>
      <c r="G32" s="164"/>
      <c r="H32" s="165"/>
      <c r="I32" s="166" t="s">
        <v>0</v>
      </c>
      <c r="J32" s="167"/>
      <c r="K32" s="168" t="s">
        <v>18</v>
      </c>
      <c r="L32" s="169"/>
      <c r="M32" s="169"/>
      <c r="N32" s="169"/>
      <c r="O32" s="115">
        <f t="shared" si="4"/>
        <v>0</v>
      </c>
      <c r="P32" s="115"/>
      <c r="Q32" s="116">
        <f t="shared" si="5"/>
        <v>0</v>
      </c>
      <c r="R32" s="116"/>
      <c r="S32" s="11"/>
      <c r="V32" s="35"/>
      <c r="W32" s="35"/>
      <c r="X32" s="36"/>
      <c r="Y32" s="36"/>
      <c r="AC32" s="40">
        <v>26</v>
      </c>
      <c r="AD32" s="40">
        <v>167900</v>
      </c>
      <c r="AE32" s="40">
        <f t="shared" si="0"/>
        <v>130000</v>
      </c>
      <c r="AF32" s="40">
        <f t="shared" si="1"/>
        <v>150800</v>
      </c>
      <c r="AG32" s="40">
        <v>214100</v>
      </c>
      <c r="AH32" s="40">
        <f t="shared" si="2"/>
        <v>165800</v>
      </c>
      <c r="AI32" s="40">
        <f t="shared" si="3"/>
        <v>192328</v>
      </c>
    </row>
    <row r="33" spans="1:35" ht="15" customHeight="1" x14ac:dyDescent="0.15">
      <c r="B33" s="162"/>
      <c r="C33" s="163"/>
      <c r="D33" s="163"/>
      <c r="E33" s="163"/>
      <c r="F33" s="163"/>
      <c r="G33" s="164"/>
      <c r="H33" s="165"/>
      <c r="I33" s="166" t="s">
        <v>0</v>
      </c>
      <c r="J33" s="167"/>
      <c r="K33" s="168" t="s">
        <v>18</v>
      </c>
      <c r="L33" s="169"/>
      <c r="M33" s="169"/>
      <c r="N33" s="169"/>
      <c r="O33" s="115">
        <f t="shared" si="4"/>
        <v>0</v>
      </c>
      <c r="P33" s="115"/>
      <c r="Q33" s="116">
        <f t="shared" si="5"/>
        <v>0</v>
      </c>
      <c r="R33" s="116"/>
      <c r="S33" s="7"/>
      <c r="AC33" s="40">
        <v>27</v>
      </c>
      <c r="AD33" s="40">
        <v>169600</v>
      </c>
      <c r="AE33" s="40">
        <f t="shared" si="0"/>
        <v>131300</v>
      </c>
      <c r="AF33" s="40">
        <f t="shared" si="1"/>
        <v>152308</v>
      </c>
      <c r="AG33" s="40">
        <v>216100</v>
      </c>
      <c r="AH33" s="40">
        <f t="shared" si="2"/>
        <v>167300</v>
      </c>
      <c r="AI33" s="40">
        <f t="shared" si="3"/>
        <v>194068</v>
      </c>
    </row>
    <row r="34" spans="1:35" ht="15" customHeight="1" x14ac:dyDescent="0.15">
      <c r="B34" s="162"/>
      <c r="C34" s="163"/>
      <c r="D34" s="163"/>
      <c r="E34" s="163"/>
      <c r="F34" s="163"/>
      <c r="G34" s="164"/>
      <c r="H34" s="165"/>
      <c r="I34" s="166" t="s">
        <v>0</v>
      </c>
      <c r="J34" s="167"/>
      <c r="K34" s="168" t="s">
        <v>18</v>
      </c>
      <c r="L34" s="169"/>
      <c r="M34" s="169"/>
      <c r="N34" s="169"/>
      <c r="O34" s="115">
        <f t="shared" si="4"/>
        <v>0</v>
      </c>
      <c r="P34" s="115"/>
      <c r="Q34" s="116">
        <f t="shared" si="5"/>
        <v>0</v>
      </c>
      <c r="R34" s="116"/>
      <c r="S34" s="11"/>
      <c r="AC34" s="40">
        <v>28</v>
      </c>
      <c r="AD34" s="40">
        <v>171300</v>
      </c>
      <c r="AE34" s="40">
        <f t="shared" si="0"/>
        <v>132600</v>
      </c>
      <c r="AF34" s="40">
        <f t="shared" si="1"/>
        <v>153816</v>
      </c>
      <c r="AG34" s="40">
        <v>218100</v>
      </c>
      <c r="AH34" s="40">
        <f t="shared" si="2"/>
        <v>168900</v>
      </c>
      <c r="AI34" s="40">
        <f t="shared" si="3"/>
        <v>195924</v>
      </c>
    </row>
    <row r="35" spans="1:35" ht="15" customHeight="1" x14ac:dyDescent="0.15">
      <c r="B35" s="162"/>
      <c r="C35" s="163"/>
      <c r="D35" s="163"/>
      <c r="E35" s="163"/>
      <c r="F35" s="163"/>
      <c r="G35" s="164"/>
      <c r="H35" s="165"/>
      <c r="I35" s="166" t="s">
        <v>0</v>
      </c>
      <c r="J35" s="167"/>
      <c r="K35" s="168" t="s">
        <v>18</v>
      </c>
      <c r="L35" s="169"/>
      <c r="M35" s="169"/>
      <c r="N35" s="169"/>
      <c r="O35" s="115">
        <f t="shared" si="4"/>
        <v>0</v>
      </c>
      <c r="P35" s="115"/>
      <c r="Q35" s="116">
        <f t="shared" si="5"/>
        <v>0</v>
      </c>
      <c r="R35" s="116"/>
      <c r="W35" s="35"/>
      <c r="Y35" s="36"/>
      <c r="AC35" s="40">
        <v>29</v>
      </c>
      <c r="AD35" s="40">
        <v>172900</v>
      </c>
      <c r="AE35" s="40">
        <f t="shared" si="0"/>
        <v>133900</v>
      </c>
      <c r="AF35" s="40">
        <f t="shared" si="1"/>
        <v>155324</v>
      </c>
      <c r="AG35" s="40">
        <v>220000</v>
      </c>
      <c r="AH35" s="40">
        <f t="shared" si="2"/>
        <v>170300</v>
      </c>
      <c r="AI35" s="40">
        <f t="shared" si="3"/>
        <v>197548</v>
      </c>
    </row>
    <row r="36" spans="1:35" ht="15" customHeight="1" x14ac:dyDescent="0.15">
      <c r="B36" s="162"/>
      <c r="C36" s="163"/>
      <c r="D36" s="163"/>
      <c r="E36" s="163"/>
      <c r="F36" s="163"/>
      <c r="G36" s="164"/>
      <c r="H36" s="165"/>
      <c r="I36" s="166" t="s">
        <v>0</v>
      </c>
      <c r="J36" s="167"/>
      <c r="K36" s="168" t="s">
        <v>18</v>
      </c>
      <c r="L36" s="169"/>
      <c r="M36" s="169"/>
      <c r="N36" s="169"/>
      <c r="O36" s="115">
        <f t="shared" si="4"/>
        <v>0</v>
      </c>
      <c r="P36" s="115"/>
      <c r="Q36" s="116">
        <f>(H36*12+J36)*O36</f>
        <v>0</v>
      </c>
      <c r="R36" s="116"/>
      <c r="S36" s="6"/>
      <c r="W36" s="35"/>
      <c r="Y36" s="36"/>
      <c r="AC36" s="40">
        <v>30</v>
      </c>
      <c r="AD36" s="40">
        <v>174700</v>
      </c>
      <c r="AE36" s="40">
        <f t="shared" si="0"/>
        <v>135300</v>
      </c>
      <c r="AF36" s="40">
        <f t="shared" si="1"/>
        <v>156948</v>
      </c>
      <c r="AG36" s="40">
        <v>222000</v>
      </c>
      <c r="AH36" s="40">
        <f t="shared" si="2"/>
        <v>171900</v>
      </c>
      <c r="AI36" s="40">
        <f t="shared" si="3"/>
        <v>199404</v>
      </c>
    </row>
    <row r="37" spans="1:35" ht="15" customHeight="1" thickBot="1" x14ac:dyDescent="0.2">
      <c r="B37" s="9"/>
      <c r="C37" s="9"/>
      <c r="D37" s="9"/>
      <c r="E37" s="9"/>
      <c r="F37" s="9"/>
      <c r="G37" s="9"/>
      <c r="H37" s="9"/>
      <c r="I37" s="10"/>
      <c r="J37" s="9"/>
      <c r="K37" s="10"/>
      <c r="L37" s="9"/>
      <c r="M37" s="9"/>
      <c r="N37" s="9"/>
      <c r="O37" s="9"/>
      <c r="P37" s="11"/>
      <c r="Q37" s="9"/>
      <c r="R37" s="11"/>
      <c r="S37" s="14"/>
      <c r="W37" s="35"/>
      <c r="Y37" s="36"/>
      <c r="AC37" s="40">
        <v>31</v>
      </c>
      <c r="AD37" s="40">
        <v>176500</v>
      </c>
      <c r="AE37" s="40">
        <f t="shared" si="0"/>
        <v>136600</v>
      </c>
      <c r="AF37" s="40">
        <f t="shared" si="1"/>
        <v>158456</v>
      </c>
      <c r="AG37" s="40">
        <v>224000</v>
      </c>
      <c r="AH37" s="40">
        <f t="shared" si="2"/>
        <v>173400</v>
      </c>
      <c r="AI37" s="40">
        <f t="shared" si="3"/>
        <v>201144</v>
      </c>
    </row>
    <row r="38" spans="1:35" ht="15" customHeight="1" x14ac:dyDescent="0.15">
      <c r="B38" s="12"/>
      <c r="C38" s="12"/>
      <c r="D38" s="12"/>
      <c r="E38" s="96" t="s">
        <v>31</v>
      </c>
      <c r="F38" s="97"/>
      <c r="G38" s="98"/>
      <c r="H38" s="102">
        <f>ROUNDUP(SUM(Q25:R36),0)</f>
        <v>0</v>
      </c>
      <c r="I38" s="102"/>
      <c r="J38" s="104" t="s">
        <v>1</v>
      </c>
      <c r="K38" s="106" t="s">
        <v>32</v>
      </c>
      <c r="L38" s="107" t="s">
        <v>44</v>
      </c>
      <c r="M38" s="108"/>
      <c r="N38" s="109"/>
      <c r="O38" s="113">
        <f>IF(D8=1,IF(H38&lt;=60,ROUNDDOWN(H38/3,0),20+ROUNDDOWN((H38-60)/4.5,0)),IF(H38&lt;=60,"0",IF((H38-60)&lt;=60,ROUNDDOWN((H38-60)/3,0),20+ROUNDDOWN((H38-120)/4.5,0))))</f>
        <v>0</v>
      </c>
      <c r="P38" s="113"/>
      <c r="Q38" s="82" t="s">
        <v>8</v>
      </c>
      <c r="R38" s="11"/>
      <c r="S38" s="14"/>
      <c r="AC38" s="40">
        <v>32</v>
      </c>
      <c r="AD38" s="40">
        <v>178300</v>
      </c>
      <c r="AE38" s="40">
        <f t="shared" si="0"/>
        <v>138000</v>
      </c>
      <c r="AF38" s="40">
        <f t="shared" si="1"/>
        <v>160080</v>
      </c>
      <c r="AG38" s="40">
        <v>226000</v>
      </c>
      <c r="AH38" s="40">
        <f t="shared" si="2"/>
        <v>175000</v>
      </c>
      <c r="AI38" s="40">
        <f t="shared" si="3"/>
        <v>203000</v>
      </c>
    </row>
    <row r="39" spans="1:35" ht="15" customHeight="1" thickBot="1" x14ac:dyDescent="0.2">
      <c r="B39" s="12"/>
      <c r="C39" s="12"/>
      <c r="D39" s="12"/>
      <c r="E39" s="99"/>
      <c r="F39" s="100"/>
      <c r="G39" s="101"/>
      <c r="H39" s="103"/>
      <c r="I39" s="103"/>
      <c r="J39" s="105"/>
      <c r="K39" s="106"/>
      <c r="L39" s="110"/>
      <c r="M39" s="111"/>
      <c r="N39" s="112"/>
      <c r="O39" s="114"/>
      <c r="P39" s="114"/>
      <c r="Q39" s="83"/>
      <c r="R39" s="11"/>
      <c r="AC39" s="40">
        <v>33</v>
      </c>
      <c r="AD39" s="40">
        <v>180900</v>
      </c>
      <c r="AE39" s="40">
        <f t="shared" si="0"/>
        <v>140100</v>
      </c>
      <c r="AF39" s="40">
        <f t="shared" si="1"/>
        <v>162516</v>
      </c>
      <c r="AG39" s="40">
        <v>227900</v>
      </c>
      <c r="AH39" s="40">
        <f t="shared" si="2"/>
        <v>176400</v>
      </c>
      <c r="AI39" s="40">
        <f t="shared" si="3"/>
        <v>204624</v>
      </c>
    </row>
    <row r="40" spans="1:35" ht="15" customHeight="1" x14ac:dyDescent="0.15">
      <c r="B40" s="12"/>
      <c r="C40" s="12"/>
      <c r="D40" s="12"/>
      <c r="E40" s="33"/>
      <c r="F40" s="28"/>
      <c r="G40" s="28"/>
      <c r="H40" s="33" t="s">
        <v>40</v>
      </c>
      <c r="I40" s="28"/>
      <c r="J40" s="28"/>
      <c r="K40" s="28"/>
      <c r="L40" s="28"/>
      <c r="M40" s="28"/>
      <c r="N40" s="28"/>
      <c r="O40" s="28"/>
      <c r="P40" s="28"/>
      <c r="Q40" s="28"/>
      <c r="R40" s="11"/>
      <c r="AC40" s="40">
        <v>34</v>
      </c>
      <c r="AD40" s="40">
        <v>182500</v>
      </c>
      <c r="AE40" s="40">
        <f t="shared" si="0"/>
        <v>141300</v>
      </c>
      <c r="AF40" s="40">
        <f t="shared" si="1"/>
        <v>163908</v>
      </c>
      <c r="AG40" s="40">
        <v>230300</v>
      </c>
      <c r="AH40" s="40">
        <f t="shared" si="2"/>
        <v>178300</v>
      </c>
      <c r="AI40" s="40">
        <f t="shared" si="3"/>
        <v>206828</v>
      </c>
    </row>
    <row r="41" spans="1:35" ht="15" customHeight="1" thickBot="1" x14ac:dyDescent="0.2">
      <c r="B41" s="1" t="s">
        <v>21</v>
      </c>
      <c r="AC41" s="40">
        <v>35</v>
      </c>
      <c r="AD41" s="40">
        <v>183900</v>
      </c>
      <c r="AE41" s="40">
        <f t="shared" si="0"/>
        <v>142400</v>
      </c>
      <c r="AF41" s="40">
        <f t="shared" si="1"/>
        <v>165184</v>
      </c>
      <c r="AG41" s="40">
        <v>232800</v>
      </c>
      <c r="AH41" s="40">
        <f t="shared" si="2"/>
        <v>180200</v>
      </c>
      <c r="AI41" s="40">
        <f t="shared" si="3"/>
        <v>209032</v>
      </c>
    </row>
    <row r="42" spans="1:35" ht="15" customHeight="1" x14ac:dyDescent="0.15">
      <c r="B42" s="84" t="s">
        <v>23</v>
      </c>
      <c r="C42" s="85"/>
      <c r="D42" s="85"/>
      <c r="E42" s="85"/>
      <c r="F42" s="85"/>
      <c r="G42" s="86"/>
      <c r="H42" s="80" t="s">
        <v>3</v>
      </c>
      <c r="I42" s="80"/>
      <c r="J42" s="80"/>
      <c r="K42" s="80"/>
      <c r="L42" s="80" t="s">
        <v>28</v>
      </c>
      <c r="M42" s="80"/>
      <c r="N42" s="84"/>
      <c r="O42" s="87" t="s">
        <v>45</v>
      </c>
      <c r="P42" s="88"/>
      <c r="Q42" s="89"/>
      <c r="R42" s="15"/>
      <c r="AC42" s="40">
        <v>36</v>
      </c>
      <c r="AD42" s="40">
        <v>185400</v>
      </c>
      <c r="AE42" s="40">
        <f t="shared" si="0"/>
        <v>143500</v>
      </c>
      <c r="AF42" s="40">
        <f t="shared" si="1"/>
        <v>166460</v>
      </c>
      <c r="AG42" s="40">
        <v>234400</v>
      </c>
      <c r="AH42" s="40">
        <f t="shared" si="2"/>
        <v>181500</v>
      </c>
      <c r="AI42" s="40">
        <f t="shared" si="3"/>
        <v>210540</v>
      </c>
    </row>
    <row r="43" spans="1:35" ht="15" customHeight="1" thickBot="1" x14ac:dyDescent="0.2">
      <c r="B43" s="162"/>
      <c r="C43" s="163"/>
      <c r="D43" s="163"/>
      <c r="E43" s="163"/>
      <c r="F43" s="163"/>
      <c r="G43" s="164"/>
      <c r="H43" s="165"/>
      <c r="I43" s="166" t="s">
        <v>0</v>
      </c>
      <c r="J43" s="167"/>
      <c r="K43" s="168" t="s">
        <v>18</v>
      </c>
      <c r="L43" s="169"/>
      <c r="M43" s="169"/>
      <c r="N43" s="162"/>
      <c r="O43" s="94">
        <f>IF(L43="",$AA$7,VLOOKUP(L43,$Z$5:$AA$6,2,0))</f>
        <v>0</v>
      </c>
      <c r="P43" s="95"/>
      <c r="Q43" s="20" t="s">
        <v>33</v>
      </c>
      <c r="R43" s="16"/>
      <c r="AC43" s="40">
        <v>37</v>
      </c>
      <c r="AD43" s="40">
        <v>187000</v>
      </c>
      <c r="AE43" s="40">
        <f t="shared" si="0"/>
        <v>144800</v>
      </c>
      <c r="AF43" s="40">
        <f t="shared" si="1"/>
        <v>167968</v>
      </c>
      <c r="AG43" s="40">
        <v>236000</v>
      </c>
      <c r="AH43" s="40">
        <f t="shared" si="2"/>
        <v>182700</v>
      </c>
      <c r="AI43" s="40">
        <f t="shared" si="3"/>
        <v>211932</v>
      </c>
    </row>
    <row r="44" spans="1:35" ht="15" customHeight="1" x14ac:dyDescent="0.15">
      <c r="AC44" s="40">
        <v>38</v>
      </c>
      <c r="AD44" s="40">
        <v>188500</v>
      </c>
      <c r="AE44" s="40">
        <f t="shared" si="0"/>
        <v>145900</v>
      </c>
      <c r="AF44" s="40">
        <f t="shared" si="1"/>
        <v>169244</v>
      </c>
      <c r="AG44" s="40">
        <v>237900</v>
      </c>
      <c r="AH44" s="40">
        <f t="shared" si="2"/>
        <v>184200</v>
      </c>
      <c r="AI44" s="40">
        <f t="shared" si="3"/>
        <v>213672</v>
      </c>
    </row>
    <row r="45" spans="1:35" ht="15" customHeight="1" x14ac:dyDescent="0.15">
      <c r="AC45" s="40">
        <v>39</v>
      </c>
      <c r="AD45" s="40">
        <v>190000</v>
      </c>
      <c r="AE45" s="40">
        <f t="shared" si="0"/>
        <v>147100</v>
      </c>
      <c r="AF45" s="40">
        <f t="shared" si="1"/>
        <v>170636</v>
      </c>
      <c r="AG45" s="40">
        <v>239600</v>
      </c>
      <c r="AH45" s="40">
        <f t="shared" si="2"/>
        <v>185500</v>
      </c>
      <c r="AI45" s="40">
        <f t="shared" si="3"/>
        <v>215180</v>
      </c>
    </row>
    <row r="46" spans="1:35" ht="15" customHeight="1" thickBot="1" x14ac:dyDescent="0.2">
      <c r="A46" s="1" t="s">
        <v>48</v>
      </c>
      <c r="AC46" s="40">
        <v>40</v>
      </c>
      <c r="AD46" s="40">
        <v>191500</v>
      </c>
      <c r="AE46" s="40">
        <f t="shared" si="0"/>
        <v>148300</v>
      </c>
      <c r="AF46" s="40">
        <f t="shared" si="1"/>
        <v>172028</v>
      </c>
      <c r="AG46" s="40">
        <v>241400</v>
      </c>
      <c r="AH46" s="40">
        <f t="shared" si="2"/>
        <v>186900</v>
      </c>
      <c r="AI46" s="40">
        <f t="shared" si="3"/>
        <v>216804</v>
      </c>
    </row>
    <row r="47" spans="1:35" ht="15" customHeight="1" x14ac:dyDescent="0.15">
      <c r="B47" s="80" t="s">
        <v>49</v>
      </c>
      <c r="C47" s="80"/>
      <c r="D47" s="80"/>
      <c r="E47" s="81" t="s">
        <v>50</v>
      </c>
      <c r="F47" s="80" t="s">
        <v>51</v>
      </c>
      <c r="G47" s="80"/>
      <c r="H47" s="80"/>
      <c r="I47" s="81" t="s">
        <v>50</v>
      </c>
      <c r="J47" s="80" t="s">
        <v>52</v>
      </c>
      <c r="K47" s="80"/>
      <c r="L47" s="80"/>
      <c r="M47" s="81" t="s">
        <v>53</v>
      </c>
      <c r="N47" s="63" t="s">
        <v>54</v>
      </c>
      <c r="O47" s="64"/>
      <c r="P47" s="64"/>
      <c r="Q47" s="65"/>
      <c r="AC47" s="40">
        <v>41</v>
      </c>
      <c r="AD47" s="40">
        <v>193100</v>
      </c>
      <c r="AE47" s="40">
        <f t="shared" si="0"/>
        <v>149500</v>
      </c>
      <c r="AF47" s="40">
        <f t="shared" si="1"/>
        <v>173420</v>
      </c>
      <c r="AG47" s="40">
        <v>243000</v>
      </c>
      <c r="AH47" s="40">
        <f t="shared" si="2"/>
        <v>188100</v>
      </c>
      <c r="AI47" s="40">
        <f t="shared" si="3"/>
        <v>218196</v>
      </c>
    </row>
    <row r="48" spans="1:35" ht="15" customHeight="1" thickBot="1" x14ac:dyDescent="0.2">
      <c r="B48" s="66">
        <f>F8</f>
        <v>11</v>
      </c>
      <c r="C48" s="67"/>
      <c r="D48" s="23" t="s">
        <v>33</v>
      </c>
      <c r="E48" s="81"/>
      <c r="F48" s="68">
        <f>O38</f>
        <v>0</v>
      </c>
      <c r="G48" s="67"/>
      <c r="H48" s="23" t="s">
        <v>33</v>
      </c>
      <c r="I48" s="81"/>
      <c r="J48" s="66">
        <f>O43</f>
        <v>0</v>
      </c>
      <c r="K48" s="67"/>
      <c r="L48" s="23" t="s">
        <v>33</v>
      </c>
      <c r="M48" s="81"/>
      <c r="N48" s="24">
        <f>D8</f>
        <v>1</v>
      </c>
      <c r="O48" s="25" t="s">
        <v>55</v>
      </c>
      <c r="P48" s="26">
        <f>IF(B48+F48+J48&gt;=F9,F9,B48+F48+J48)</f>
        <v>11</v>
      </c>
      <c r="Q48" s="27" t="s">
        <v>33</v>
      </c>
      <c r="AC48" s="40">
        <v>42</v>
      </c>
      <c r="AD48" s="40">
        <v>194600</v>
      </c>
      <c r="AE48" s="40">
        <f t="shared" si="0"/>
        <v>150700</v>
      </c>
      <c r="AF48" s="40">
        <f t="shared" si="1"/>
        <v>174812</v>
      </c>
      <c r="AG48" s="40">
        <v>244800</v>
      </c>
      <c r="AH48" s="40">
        <f t="shared" si="2"/>
        <v>189500</v>
      </c>
      <c r="AI48" s="40">
        <f t="shared" si="3"/>
        <v>219820</v>
      </c>
    </row>
    <row r="49" spans="1:35" ht="15" customHeight="1" x14ac:dyDescent="0.15">
      <c r="N49" s="69" t="s">
        <v>56</v>
      </c>
      <c r="O49" s="69"/>
      <c r="P49" s="69"/>
      <c r="Q49" s="69"/>
      <c r="R49" s="69"/>
      <c r="AC49" s="40">
        <v>43</v>
      </c>
      <c r="AD49" s="40">
        <v>196100</v>
      </c>
      <c r="AE49" s="40">
        <f t="shared" si="0"/>
        <v>151800</v>
      </c>
      <c r="AF49" s="40">
        <f t="shared" si="1"/>
        <v>176088</v>
      </c>
      <c r="AG49" s="40">
        <v>246500</v>
      </c>
      <c r="AH49" s="40">
        <f t="shared" si="2"/>
        <v>190800</v>
      </c>
      <c r="AI49" s="40">
        <f t="shared" si="3"/>
        <v>221328</v>
      </c>
    </row>
    <row r="50" spans="1:35" ht="15" customHeight="1" x14ac:dyDescent="0.15">
      <c r="N50" s="69"/>
      <c r="O50" s="69"/>
      <c r="P50" s="69"/>
      <c r="Q50" s="69"/>
      <c r="R50" s="69"/>
      <c r="AC50" s="40">
        <v>44</v>
      </c>
      <c r="AD50" s="40">
        <v>197600</v>
      </c>
      <c r="AE50" s="40">
        <f t="shared" si="0"/>
        <v>153000</v>
      </c>
      <c r="AF50" s="40">
        <f t="shared" si="1"/>
        <v>177480</v>
      </c>
      <c r="AG50" s="40">
        <v>248300</v>
      </c>
      <c r="AH50" s="40">
        <f t="shared" si="2"/>
        <v>192200</v>
      </c>
      <c r="AI50" s="40">
        <f t="shared" si="3"/>
        <v>222952</v>
      </c>
    </row>
    <row r="51" spans="1:35" ht="15" customHeight="1" thickBot="1" x14ac:dyDescent="0.2">
      <c r="K51" s="1" t="s">
        <v>57</v>
      </c>
      <c r="AC51" s="40">
        <v>45</v>
      </c>
      <c r="AD51" s="40">
        <v>199200</v>
      </c>
      <c r="AE51" s="40">
        <f t="shared" si="0"/>
        <v>154200</v>
      </c>
      <c r="AF51" s="40">
        <f t="shared" si="1"/>
        <v>178872</v>
      </c>
      <c r="AG51" s="40">
        <v>249900</v>
      </c>
      <c r="AH51" s="40">
        <f t="shared" si="2"/>
        <v>193500</v>
      </c>
      <c r="AI51" s="40">
        <f t="shared" si="3"/>
        <v>224460</v>
      </c>
    </row>
    <row r="52" spans="1:35" ht="15" customHeight="1" x14ac:dyDescent="0.15">
      <c r="K52" s="70" t="s">
        <v>42</v>
      </c>
      <c r="L52" s="71"/>
      <c r="M52" s="71"/>
      <c r="N52" s="72"/>
      <c r="O52" s="76" t="s">
        <v>46</v>
      </c>
      <c r="P52" s="71"/>
      <c r="Q52" s="71"/>
      <c r="R52" s="77"/>
      <c r="AC52" s="40">
        <v>46</v>
      </c>
      <c r="AD52" s="40">
        <v>200700</v>
      </c>
      <c r="AE52" s="40">
        <f t="shared" si="0"/>
        <v>155400</v>
      </c>
      <c r="AF52" s="40">
        <f t="shared" si="1"/>
        <v>180264</v>
      </c>
      <c r="AG52" s="40">
        <v>251600</v>
      </c>
      <c r="AH52" s="40">
        <f t="shared" si="2"/>
        <v>194800</v>
      </c>
      <c r="AI52" s="40">
        <f t="shared" si="3"/>
        <v>225968</v>
      </c>
    </row>
    <row r="53" spans="1:35" ht="15" customHeight="1" x14ac:dyDescent="0.15">
      <c r="K53" s="73"/>
      <c r="L53" s="74"/>
      <c r="M53" s="74"/>
      <c r="N53" s="75"/>
      <c r="O53" s="78"/>
      <c r="P53" s="74"/>
      <c r="Q53" s="74"/>
      <c r="R53" s="79"/>
      <c r="AC53" s="40">
        <v>47</v>
      </c>
      <c r="AD53" s="40">
        <v>202200</v>
      </c>
      <c r="AE53" s="40">
        <f t="shared" si="0"/>
        <v>156500</v>
      </c>
      <c r="AF53" s="40">
        <f t="shared" si="1"/>
        <v>181540</v>
      </c>
      <c r="AG53" s="40">
        <v>253400</v>
      </c>
      <c r="AH53" s="40">
        <f t="shared" si="2"/>
        <v>196200</v>
      </c>
      <c r="AI53" s="40">
        <f t="shared" si="3"/>
        <v>227592</v>
      </c>
    </row>
    <row r="54" spans="1:35" ht="15" customHeight="1" thickBot="1" x14ac:dyDescent="0.2">
      <c r="K54" s="55">
        <f>IF(N48=1,VLOOKUP(P48,$AC$7:$AF$95,4,0),VLOOKUP(P48,$AC$7:$AI$83,7,0))</f>
        <v>132240</v>
      </c>
      <c r="L54" s="56"/>
      <c r="M54" s="56"/>
      <c r="N54" s="57"/>
      <c r="O54" s="58">
        <f>ROUND(((K54*12)+ROUNDDOWN(K54*$V$12*0.75,0)+ROUNDDOWN(K54*$V$13,0))/10000,0)</f>
        <v>189</v>
      </c>
      <c r="P54" s="59"/>
      <c r="Q54" s="59"/>
      <c r="R54" s="60"/>
      <c r="AC54" s="40">
        <v>48</v>
      </c>
      <c r="AD54" s="40">
        <v>203700</v>
      </c>
      <c r="AE54" s="40">
        <f t="shared" si="0"/>
        <v>157700</v>
      </c>
      <c r="AF54" s="40">
        <f t="shared" si="1"/>
        <v>182932</v>
      </c>
      <c r="AG54" s="40">
        <v>255300</v>
      </c>
      <c r="AH54" s="40">
        <f t="shared" si="2"/>
        <v>197700</v>
      </c>
      <c r="AI54" s="40">
        <f t="shared" si="3"/>
        <v>229332</v>
      </c>
    </row>
    <row r="55" spans="1:35" ht="15" customHeight="1" x14ac:dyDescent="0.15">
      <c r="AC55" s="40">
        <v>49</v>
      </c>
      <c r="AD55" s="40">
        <v>205200</v>
      </c>
      <c r="AE55" s="40">
        <f t="shared" si="0"/>
        <v>158900</v>
      </c>
      <c r="AF55" s="40">
        <f t="shared" si="1"/>
        <v>184324</v>
      </c>
      <c r="AG55" s="40">
        <v>256800</v>
      </c>
      <c r="AH55" s="40">
        <f t="shared" si="2"/>
        <v>198800</v>
      </c>
      <c r="AI55" s="40">
        <f t="shared" si="3"/>
        <v>230608</v>
      </c>
    </row>
    <row r="56" spans="1:35" ht="15" customHeight="1" x14ac:dyDescent="0.15">
      <c r="A56" s="61" t="s">
        <v>60</v>
      </c>
      <c r="B56" s="61"/>
      <c r="C56" s="61"/>
      <c r="D56" s="61"/>
      <c r="E56" s="61"/>
      <c r="F56" s="61"/>
      <c r="G56" s="61"/>
      <c r="H56" s="61"/>
      <c r="I56" s="61"/>
      <c r="J56" s="61"/>
      <c r="K56" s="61"/>
      <c r="L56" s="61"/>
      <c r="M56" s="61"/>
      <c r="N56" s="61"/>
      <c r="O56" s="61"/>
      <c r="P56" s="61"/>
      <c r="Q56" s="61"/>
      <c r="R56" s="61"/>
      <c r="AC56" s="40">
        <v>50</v>
      </c>
      <c r="AD56" s="40">
        <v>206500</v>
      </c>
      <c r="AE56" s="40">
        <f t="shared" si="0"/>
        <v>159900</v>
      </c>
      <c r="AF56" s="40">
        <f t="shared" si="1"/>
        <v>185484</v>
      </c>
      <c r="AG56" s="40">
        <v>258500</v>
      </c>
      <c r="AH56" s="40">
        <f t="shared" si="2"/>
        <v>200100</v>
      </c>
      <c r="AI56" s="40">
        <f t="shared" si="3"/>
        <v>232116</v>
      </c>
    </row>
    <row r="57" spans="1:35" ht="5.25" customHeight="1" x14ac:dyDescent="0.15">
      <c r="AC57" s="40">
        <v>51</v>
      </c>
      <c r="AD57" s="40">
        <v>207800</v>
      </c>
      <c r="AE57" s="40">
        <f t="shared" si="0"/>
        <v>160900</v>
      </c>
      <c r="AF57" s="40">
        <f t="shared" si="1"/>
        <v>186644</v>
      </c>
      <c r="AG57" s="40">
        <v>260300</v>
      </c>
      <c r="AH57" s="40">
        <f t="shared" si="2"/>
        <v>201500</v>
      </c>
      <c r="AI57" s="40">
        <f t="shared" si="3"/>
        <v>233740</v>
      </c>
    </row>
    <row r="58" spans="1:35" ht="15" customHeight="1" x14ac:dyDescent="0.15">
      <c r="AC58" s="40">
        <v>52</v>
      </c>
      <c r="AD58" s="40">
        <v>209100</v>
      </c>
      <c r="AE58" s="40">
        <f t="shared" si="0"/>
        <v>161900</v>
      </c>
      <c r="AF58" s="40">
        <f t="shared" si="1"/>
        <v>187804</v>
      </c>
      <c r="AG58" s="40">
        <v>262100</v>
      </c>
      <c r="AH58" s="40">
        <f t="shared" si="2"/>
        <v>202900</v>
      </c>
      <c r="AI58" s="40">
        <f t="shared" si="3"/>
        <v>235364</v>
      </c>
    </row>
    <row r="59" spans="1:35" ht="15" customHeight="1" x14ac:dyDescent="0.15">
      <c r="AC59" s="40">
        <v>53</v>
      </c>
      <c r="AD59" s="40">
        <v>210400</v>
      </c>
      <c r="AE59" s="40">
        <f t="shared" si="0"/>
        <v>162900</v>
      </c>
      <c r="AF59" s="40">
        <f t="shared" si="1"/>
        <v>188964</v>
      </c>
      <c r="AG59" s="40">
        <v>263700</v>
      </c>
      <c r="AH59" s="40">
        <f t="shared" si="2"/>
        <v>204200</v>
      </c>
      <c r="AI59" s="40">
        <f t="shared" si="3"/>
        <v>236872</v>
      </c>
    </row>
    <row r="60" spans="1:35" ht="15" customHeight="1" x14ac:dyDescent="0.15">
      <c r="AC60" s="40">
        <v>54</v>
      </c>
      <c r="AD60" s="40">
        <v>211700</v>
      </c>
      <c r="AE60" s="40">
        <f t="shared" si="0"/>
        <v>163900</v>
      </c>
      <c r="AF60" s="40">
        <f t="shared" si="1"/>
        <v>190124</v>
      </c>
      <c r="AG60" s="40">
        <v>265400</v>
      </c>
      <c r="AH60" s="40">
        <f t="shared" si="2"/>
        <v>205500</v>
      </c>
      <c r="AI60" s="40">
        <f t="shared" si="3"/>
        <v>238380</v>
      </c>
    </row>
    <row r="61" spans="1:35" ht="15" customHeight="1" x14ac:dyDescent="0.15">
      <c r="AC61" s="40">
        <v>55</v>
      </c>
      <c r="AD61" s="40">
        <v>213000</v>
      </c>
      <c r="AE61" s="40">
        <f t="shared" si="0"/>
        <v>164900</v>
      </c>
      <c r="AF61" s="40">
        <f t="shared" si="1"/>
        <v>191284</v>
      </c>
      <c r="AG61" s="40">
        <v>267200</v>
      </c>
      <c r="AH61" s="40">
        <f t="shared" si="2"/>
        <v>206900</v>
      </c>
      <c r="AI61" s="40">
        <f t="shared" si="3"/>
        <v>240004</v>
      </c>
    </row>
    <row r="62" spans="1:35" ht="15" customHeight="1" x14ac:dyDescent="0.15">
      <c r="AC62" s="40">
        <v>56</v>
      </c>
      <c r="AD62" s="40">
        <v>214300</v>
      </c>
      <c r="AE62" s="40">
        <f t="shared" si="0"/>
        <v>165900</v>
      </c>
      <c r="AF62" s="40">
        <f t="shared" si="1"/>
        <v>192444</v>
      </c>
      <c r="AG62" s="40">
        <v>269000</v>
      </c>
      <c r="AH62" s="40">
        <f t="shared" si="2"/>
        <v>208300</v>
      </c>
      <c r="AI62" s="40">
        <f t="shared" si="3"/>
        <v>241628</v>
      </c>
    </row>
    <row r="63" spans="1:35" ht="15" customHeight="1" x14ac:dyDescent="0.15">
      <c r="AC63" s="40">
        <v>57</v>
      </c>
      <c r="AD63" s="40">
        <v>215500</v>
      </c>
      <c r="AE63" s="40">
        <f t="shared" si="0"/>
        <v>166800</v>
      </c>
      <c r="AF63" s="40">
        <f t="shared" si="1"/>
        <v>193488</v>
      </c>
      <c r="AG63" s="40">
        <v>270600</v>
      </c>
      <c r="AH63" s="40">
        <f t="shared" si="2"/>
        <v>209500</v>
      </c>
      <c r="AI63" s="40">
        <f t="shared" si="3"/>
        <v>243020</v>
      </c>
    </row>
    <row r="64" spans="1:35" ht="15" customHeight="1" x14ac:dyDescent="0.15">
      <c r="AC64" s="40">
        <v>58</v>
      </c>
      <c r="AD64" s="40">
        <v>216500</v>
      </c>
      <c r="AE64" s="40">
        <f t="shared" si="0"/>
        <v>167600</v>
      </c>
      <c r="AF64" s="40">
        <f t="shared" si="1"/>
        <v>194416</v>
      </c>
      <c r="AG64" s="40">
        <v>272300</v>
      </c>
      <c r="AH64" s="40">
        <f t="shared" si="2"/>
        <v>210800</v>
      </c>
      <c r="AI64" s="40">
        <f t="shared" si="3"/>
        <v>244528</v>
      </c>
    </row>
    <row r="65" spans="29:35" ht="15" customHeight="1" x14ac:dyDescent="0.15">
      <c r="AC65" s="40">
        <v>59</v>
      </c>
      <c r="AD65" s="40">
        <v>217500</v>
      </c>
      <c r="AE65" s="40">
        <f t="shared" si="0"/>
        <v>168400</v>
      </c>
      <c r="AF65" s="40">
        <f t="shared" si="1"/>
        <v>195344</v>
      </c>
      <c r="AG65" s="40">
        <v>274000</v>
      </c>
      <c r="AH65" s="40">
        <f t="shared" si="2"/>
        <v>212100</v>
      </c>
      <c r="AI65" s="40">
        <f t="shared" si="3"/>
        <v>246036</v>
      </c>
    </row>
    <row r="66" spans="29:35" ht="15" customHeight="1" x14ac:dyDescent="0.15">
      <c r="AC66" s="40">
        <v>60</v>
      </c>
      <c r="AD66" s="40">
        <v>218500</v>
      </c>
      <c r="AE66" s="40">
        <f t="shared" si="0"/>
        <v>169200</v>
      </c>
      <c r="AF66" s="40">
        <f t="shared" si="1"/>
        <v>196272</v>
      </c>
      <c r="AG66" s="40">
        <v>275800</v>
      </c>
      <c r="AH66" s="40">
        <f t="shared" si="2"/>
        <v>213500</v>
      </c>
      <c r="AI66" s="40">
        <f t="shared" si="3"/>
        <v>247660</v>
      </c>
    </row>
    <row r="67" spans="29:35" ht="15" customHeight="1" x14ac:dyDescent="0.15">
      <c r="AC67" s="40">
        <v>61</v>
      </c>
      <c r="AD67" s="40">
        <v>219500</v>
      </c>
      <c r="AE67" s="40">
        <f t="shared" si="0"/>
        <v>169900</v>
      </c>
      <c r="AF67" s="40">
        <f t="shared" si="1"/>
        <v>197084</v>
      </c>
      <c r="AG67" s="40">
        <v>277400</v>
      </c>
      <c r="AH67" s="40">
        <f t="shared" si="2"/>
        <v>214800</v>
      </c>
      <c r="AI67" s="40">
        <f t="shared" si="3"/>
        <v>249168</v>
      </c>
    </row>
    <row r="68" spans="29:35" ht="15" customHeight="1" x14ac:dyDescent="0.15">
      <c r="AC68" s="40">
        <v>62</v>
      </c>
      <c r="AD68" s="40">
        <v>220300</v>
      </c>
      <c r="AE68" s="40">
        <f t="shared" si="0"/>
        <v>170600</v>
      </c>
      <c r="AF68" s="40">
        <f t="shared" si="1"/>
        <v>197896</v>
      </c>
      <c r="AG68" s="40">
        <v>279100</v>
      </c>
      <c r="AH68" s="40">
        <f t="shared" si="2"/>
        <v>216100</v>
      </c>
      <c r="AI68" s="40">
        <f t="shared" si="3"/>
        <v>250676</v>
      </c>
    </row>
    <row r="69" spans="29:35" ht="15" customHeight="1" x14ac:dyDescent="0.15">
      <c r="AC69" s="40">
        <v>63</v>
      </c>
      <c r="AD69" s="40">
        <v>221100</v>
      </c>
      <c r="AE69" s="40">
        <f t="shared" si="0"/>
        <v>171200</v>
      </c>
      <c r="AF69" s="40">
        <f t="shared" si="1"/>
        <v>198592</v>
      </c>
      <c r="AG69" s="40">
        <v>280800</v>
      </c>
      <c r="AH69" s="40">
        <f t="shared" si="2"/>
        <v>217400</v>
      </c>
      <c r="AI69" s="40">
        <f t="shared" si="3"/>
        <v>252184</v>
      </c>
    </row>
    <row r="70" spans="29:35" ht="15" customHeight="1" x14ac:dyDescent="0.15">
      <c r="AC70" s="40">
        <v>64</v>
      </c>
      <c r="AD70" s="40">
        <v>222000</v>
      </c>
      <c r="AE70" s="40">
        <f t="shared" si="0"/>
        <v>171900</v>
      </c>
      <c r="AF70" s="40">
        <f t="shared" si="1"/>
        <v>199404</v>
      </c>
      <c r="AG70" s="40">
        <v>282600</v>
      </c>
      <c r="AH70" s="40">
        <f t="shared" si="2"/>
        <v>218800</v>
      </c>
      <c r="AI70" s="40">
        <f t="shared" si="3"/>
        <v>253808</v>
      </c>
    </row>
    <row r="71" spans="29:35" ht="15" customHeight="1" x14ac:dyDescent="0.15">
      <c r="AC71" s="40">
        <v>65</v>
      </c>
      <c r="AD71" s="40">
        <v>222800</v>
      </c>
      <c r="AE71" s="40">
        <f t="shared" si="0"/>
        <v>172500</v>
      </c>
      <c r="AF71" s="40">
        <f t="shared" si="1"/>
        <v>200100</v>
      </c>
      <c r="AG71" s="40">
        <v>284200</v>
      </c>
      <c r="AH71" s="40">
        <f t="shared" si="2"/>
        <v>220000</v>
      </c>
      <c r="AI71" s="40">
        <f t="shared" si="3"/>
        <v>255200</v>
      </c>
    </row>
    <row r="72" spans="29:35" ht="15" customHeight="1" x14ac:dyDescent="0.15">
      <c r="AC72" s="40">
        <v>66</v>
      </c>
      <c r="AD72" s="40">
        <v>223400</v>
      </c>
      <c r="AE72" s="40">
        <f t="shared" ref="AE72:AE95" si="6">ROUND(AD72*$AE$6/$AD$6,-2)</f>
        <v>173000</v>
      </c>
      <c r="AF72" s="40">
        <f t="shared" ref="AF72:AF94" si="7">AE72+ROUNDDOWN(AE72*$AF$6,0)</f>
        <v>200680</v>
      </c>
      <c r="AG72" s="40">
        <v>285900</v>
      </c>
      <c r="AH72" s="40">
        <f t="shared" ref="AH72:AH83" si="8">ROUND(AG72*$AH$6/$AG$6,-2)</f>
        <v>221300</v>
      </c>
      <c r="AI72" s="40">
        <f t="shared" ref="AI72:AI82" si="9">AH72+ROUNDDOWN(AH72*$AI$6,0)</f>
        <v>256708</v>
      </c>
    </row>
    <row r="73" spans="29:35" ht="15" customHeight="1" x14ac:dyDescent="0.15">
      <c r="AC73" s="40">
        <v>67</v>
      </c>
      <c r="AD73" s="40">
        <v>224000</v>
      </c>
      <c r="AE73" s="40">
        <f t="shared" si="6"/>
        <v>173400</v>
      </c>
      <c r="AF73" s="40">
        <f t="shared" si="7"/>
        <v>201144</v>
      </c>
      <c r="AG73" s="40">
        <v>287700</v>
      </c>
      <c r="AH73" s="40">
        <f t="shared" si="8"/>
        <v>222700</v>
      </c>
      <c r="AI73" s="40">
        <f t="shared" si="9"/>
        <v>258332</v>
      </c>
    </row>
    <row r="74" spans="29:35" ht="15" customHeight="1" x14ac:dyDescent="0.15">
      <c r="AC74" s="40">
        <v>68</v>
      </c>
      <c r="AD74" s="40">
        <v>224600</v>
      </c>
      <c r="AE74" s="40">
        <f t="shared" si="6"/>
        <v>173900</v>
      </c>
      <c r="AF74" s="40">
        <f t="shared" si="7"/>
        <v>201724</v>
      </c>
      <c r="AG74" s="40">
        <v>289400</v>
      </c>
      <c r="AH74" s="40">
        <f t="shared" si="8"/>
        <v>224100</v>
      </c>
      <c r="AI74" s="40">
        <f t="shared" si="9"/>
        <v>259956</v>
      </c>
    </row>
    <row r="75" spans="29:35" ht="15" customHeight="1" x14ac:dyDescent="0.15">
      <c r="AC75" s="40">
        <v>69</v>
      </c>
      <c r="AD75" s="40">
        <v>224900</v>
      </c>
      <c r="AE75" s="40">
        <f t="shared" si="6"/>
        <v>174100</v>
      </c>
      <c r="AF75" s="40">
        <f t="shared" si="7"/>
        <v>201956</v>
      </c>
      <c r="AG75" s="40">
        <v>291000</v>
      </c>
      <c r="AH75" s="40">
        <f t="shared" si="8"/>
        <v>225300</v>
      </c>
      <c r="AI75" s="40">
        <f t="shared" si="9"/>
        <v>261348</v>
      </c>
    </row>
    <row r="76" spans="29:35" ht="15" customHeight="1" x14ac:dyDescent="0.15">
      <c r="AC76" s="40">
        <v>70</v>
      </c>
      <c r="AD76" s="40">
        <v>225400</v>
      </c>
      <c r="AE76" s="40">
        <f t="shared" si="6"/>
        <v>174500</v>
      </c>
      <c r="AF76" s="40">
        <f t="shared" si="7"/>
        <v>202420</v>
      </c>
      <c r="AG76" s="40">
        <v>292700</v>
      </c>
      <c r="AH76" s="40">
        <f t="shared" si="8"/>
        <v>226600</v>
      </c>
      <c r="AI76" s="40">
        <f t="shared" si="9"/>
        <v>262856</v>
      </c>
    </row>
    <row r="77" spans="29:35" ht="15" customHeight="1" x14ac:dyDescent="0.15">
      <c r="AC77" s="40">
        <v>71</v>
      </c>
      <c r="AD77" s="40">
        <v>225900</v>
      </c>
      <c r="AE77" s="40">
        <f t="shared" si="6"/>
        <v>174900</v>
      </c>
      <c r="AF77" s="40">
        <f t="shared" si="7"/>
        <v>202884</v>
      </c>
      <c r="AG77" s="40">
        <v>294400</v>
      </c>
      <c r="AH77" s="40">
        <f t="shared" si="8"/>
        <v>227900</v>
      </c>
      <c r="AI77" s="40">
        <f t="shared" si="9"/>
        <v>264364</v>
      </c>
    </row>
    <row r="78" spans="29:35" ht="15" customHeight="1" x14ac:dyDescent="0.15">
      <c r="AC78" s="40">
        <v>72</v>
      </c>
      <c r="AD78" s="40">
        <v>226400</v>
      </c>
      <c r="AE78" s="40">
        <f t="shared" si="6"/>
        <v>175300</v>
      </c>
      <c r="AF78" s="40">
        <f t="shared" si="7"/>
        <v>203348</v>
      </c>
      <c r="AG78" s="40">
        <v>296100</v>
      </c>
      <c r="AH78" s="40">
        <f t="shared" si="8"/>
        <v>229200</v>
      </c>
      <c r="AI78" s="40">
        <f t="shared" si="9"/>
        <v>265872</v>
      </c>
    </row>
    <row r="79" spans="29:35" ht="15" customHeight="1" x14ac:dyDescent="0.15">
      <c r="AC79" s="40">
        <v>73</v>
      </c>
      <c r="AD79" s="40">
        <v>226800</v>
      </c>
      <c r="AE79" s="40">
        <f t="shared" si="6"/>
        <v>175600</v>
      </c>
      <c r="AF79" s="40">
        <f t="shared" si="7"/>
        <v>203696</v>
      </c>
      <c r="AG79" s="40">
        <v>297700</v>
      </c>
      <c r="AH79" s="40">
        <f t="shared" si="8"/>
        <v>230500</v>
      </c>
      <c r="AI79" s="40">
        <f t="shared" si="9"/>
        <v>267380</v>
      </c>
    </row>
    <row r="80" spans="29:35" ht="15" customHeight="1" x14ac:dyDescent="0.15">
      <c r="AC80" s="40">
        <v>74</v>
      </c>
      <c r="AD80" s="40">
        <v>227300</v>
      </c>
      <c r="AE80" s="40">
        <f t="shared" si="6"/>
        <v>176000</v>
      </c>
      <c r="AF80" s="40">
        <f t="shared" si="7"/>
        <v>204160</v>
      </c>
      <c r="AG80" s="40">
        <v>299400</v>
      </c>
      <c r="AH80" s="40">
        <f t="shared" si="8"/>
        <v>231800</v>
      </c>
      <c r="AI80" s="40">
        <f t="shared" si="9"/>
        <v>268888</v>
      </c>
    </row>
    <row r="81" spans="29:35" ht="15" customHeight="1" x14ac:dyDescent="0.15">
      <c r="AC81" s="40">
        <v>75</v>
      </c>
      <c r="AD81" s="40">
        <v>227900</v>
      </c>
      <c r="AE81" s="40">
        <f t="shared" si="6"/>
        <v>176400</v>
      </c>
      <c r="AF81" s="40">
        <f t="shared" si="7"/>
        <v>204624</v>
      </c>
      <c r="AG81" s="40">
        <v>301100</v>
      </c>
      <c r="AH81" s="40">
        <f t="shared" si="8"/>
        <v>233100</v>
      </c>
      <c r="AI81" s="40">
        <f t="shared" si="9"/>
        <v>270396</v>
      </c>
    </row>
    <row r="82" spans="29:35" ht="15" customHeight="1" x14ac:dyDescent="0.15">
      <c r="AC82" s="40">
        <v>76</v>
      </c>
      <c r="AD82" s="40">
        <v>228300</v>
      </c>
      <c r="AE82" s="40">
        <f t="shared" si="6"/>
        <v>176700</v>
      </c>
      <c r="AF82" s="40">
        <f t="shared" si="7"/>
        <v>204972</v>
      </c>
      <c r="AG82" s="40">
        <v>302700</v>
      </c>
      <c r="AH82" s="40">
        <f t="shared" si="8"/>
        <v>234300</v>
      </c>
      <c r="AI82" s="40">
        <f t="shared" si="9"/>
        <v>271788</v>
      </c>
    </row>
    <row r="83" spans="29:35" ht="15" customHeight="1" x14ac:dyDescent="0.15">
      <c r="AC83" s="40">
        <v>77</v>
      </c>
      <c r="AD83" s="40">
        <v>228600</v>
      </c>
      <c r="AE83" s="40">
        <f t="shared" si="6"/>
        <v>177000</v>
      </c>
      <c r="AF83" s="40">
        <f t="shared" si="7"/>
        <v>205320</v>
      </c>
      <c r="AG83" s="40">
        <v>304300</v>
      </c>
      <c r="AH83" s="40">
        <f t="shared" si="8"/>
        <v>235600</v>
      </c>
      <c r="AI83" s="40">
        <f>AH83+ROUNDDOWN(AH83*$AI$6,0)</f>
        <v>273296</v>
      </c>
    </row>
    <row r="84" spans="29:35" ht="15" customHeight="1" x14ac:dyDescent="0.15">
      <c r="AC84" s="40">
        <v>78</v>
      </c>
      <c r="AD84" s="40">
        <v>228700</v>
      </c>
      <c r="AE84" s="40">
        <f t="shared" si="6"/>
        <v>177100</v>
      </c>
      <c r="AF84" s="40">
        <f t="shared" si="7"/>
        <v>205436</v>
      </c>
      <c r="AG84" s="40"/>
      <c r="AH84" s="40"/>
      <c r="AI84" s="40"/>
    </row>
    <row r="85" spans="29:35" ht="15" customHeight="1" x14ac:dyDescent="0.15">
      <c r="AC85" s="40">
        <v>79</v>
      </c>
      <c r="AD85" s="40">
        <v>228900</v>
      </c>
      <c r="AE85" s="40">
        <f t="shared" si="6"/>
        <v>177200</v>
      </c>
      <c r="AF85" s="40">
        <f t="shared" si="7"/>
        <v>205552</v>
      </c>
      <c r="AG85" s="40"/>
      <c r="AH85" s="40"/>
      <c r="AI85" s="40"/>
    </row>
    <row r="86" spans="29:35" ht="15" customHeight="1" x14ac:dyDescent="0.15">
      <c r="AC86" s="40">
        <v>80</v>
      </c>
      <c r="AD86" s="40">
        <v>229000</v>
      </c>
      <c r="AE86" s="40">
        <f t="shared" si="6"/>
        <v>177300</v>
      </c>
      <c r="AF86" s="40">
        <f t="shared" si="7"/>
        <v>205668</v>
      </c>
      <c r="AG86" s="40"/>
      <c r="AH86" s="40"/>
      <c r="AI86" s="40"/>
    </row>
    <row r="87" spans="29:35" ht="15" customHeight="1" x14ac:dyDescent="0.15">
      <c r="AC87" s="40">
        <v>81</v>
      </c>
      <c r="AD87" s="40">
        <v>229100</v>
      </c>
      <c r="AE87" s="40">
        <f t="shared" si="6"/>
        <v>177400</v>
      </c>
      <c r="AF87" s="40">
        <f t="shared" si="7"/>
        <v>205784</v>
      </c>
      <c r="AG87" s="40"/>
      <c r="AH87" s="40"/>
      <c r="AI87" s="40"/>
    </row>
    <row r="88" spans="29:35" ht="15" customHeight="1" x14ac:dyDescent="0.15">
      <c r="AC88" s="40">
        <v>82</v>
      </c>
      <c r="AD88" s="40">
        <v>229200</v>
      </c>
      <c r="AE88" s="40">
        <f t="shared" si="6"/>
        <v>177400</v>
      </c>
      <c r="AF88" s="40">
        <f t="shared" si="7"/>
        <v>205784</v>
      </c>
      <c r="AG88" s="40"/>
      <c r="AH88" s="40"/>
      <c r="AI88" s="40"/>
    </row>
    <row r="89" spans="29:35" ht="15" customHeight="1" x14ac:dyDescent="0.15">
      <c r="AC89" s="40">
        <v>83</v>
      </c>
      <c r="AD89" s="40">
        <v>229300</v>
      </c>
      <c r="AE89" s="40">
        <f t="shared" si="6"/>
        <v>177500</v>
      </c>
      <c r="AF89" s="40">
        <f t="shared" si="7"/>
        <v>205900</v>
      </c>
      <c r="AG89" s="40"/>
      <c r="AH89" s="40"/>
      <c r="AI89" s="40"/>
    </row>
    <row r="90" spans="29:35" ht="15" customHeight="1" x14ac:dyDescent="0.15">
      <c r="AC90" s="40">
        <v>84</v>
      </c>
      <c r="AD90" s="40">
        <v>229400</v>
      </c>
      <c r="AE90" s="40">
        <f t="shared" si="6"/>
        <v>177600</v>
      </c>
      <c r="AF90" s="40">
        <f t="shared" si="7"/>
        <v>206016</v>
      </c>
      <c r="AG90" s="40"/>
      <c r="AH90" s="40"/>
      <c r="AI90" s="40"/>
    </row>
    <row r="91" spans="29:35" ht="15" customHeight="1" x14ac:dyDescent="0.15">
      <c r="AC91" s="40">
        <v>85</v>
      </c>
      <c r="AD91" s="40">
        <v>229500</v>
      </c>
      <c r="AE91" s="40">
        <f t="shared" si="6"/>
        <v>177700</v>
      </c>
      <c r="AF91" s="40">
        <f t="shared" si="7"/>
        <v>206132</v>
      </c>
      <c r="AG91" s="40"/>
      <c r="AH91" s="40"/>
      <c r="AI91" s="40"/>
    </row>
    <row r="92" spans="29:35" ht="15" customHeight="1" x14ac:dyDescent="0.15">
      <c r="AC92" s="40">
        <v>86</v>
      </c>
      <c r="AD92" s="40">
        <v>229600</v>
      </c>
      <c r="AE92" s="40">
        <f t="shared" si="6"/>
        <v>177800</v>
      </c>
      <c r="AF92" s="40">
        <f t="shared" si="7"/>
        <v>206248</v>
      </c>
      <c r="AG92" s="40"/>
      <c r="AH92" s="40"/>
      <c r="AI92" s="40"/>
    </row>
    <row r="93" spans="29:35" ht="15" customHeight="1" x14ac:dyDescent="0.15">
      <c r="AC93" s="40">
        <v>87</v>
      </c>
      <c r="AD93" s="40">
        <v>229700</v>
      </c>
      <c r="AE93" s="40">
        <f t="shared" si="6"/>
        <v>177800</v>
      </c>
      <c r="AF93" s="40">
        <f t="shared" si="7"/>
        <v>206248</v>
      </c>
      <c r="AG93" s="40"/>
      <c r="AH93" s="40"/>
      <c r="AI93" s="40"/>
    </row>
    <row r="94" spans="29:35" ht="15" customHeight="1" x14ac:dyDescent="0.15">
      <c r="AC94" s="40">
        <v>88</v>
      </c>
      <c r="AD94" s="40">
        <v>229800</v>
      </c>
      <c r="AE94" s="40">
        <f t="shared" si="6"/>
        <v>177900</v>
      </c>
      <c r="AF94" s="40">
        <f t="shared" si="7"/>
        <v>206364</v>
      </c>
      <c r="AG94" s="40"/>
      <c r="AH94" s="40"/>
      <c r="AI94" s="40"/>
    </row>
    <row r="95" spans="29:35" ht="15" customHeight="1" x14ac:dyDescent="0.15">
      <c r="AC95" s="40">
        <v>89</v>
      </c>
      <c r="AD95" s="40">
        <v>229900</v>
      </c>
      <c r="AE95" s="40">
        <f t="shared" si="6"/>
        <v>178000</v>
      </c>
      <c r="AF95" s="40">
        <f>AE95+ROUNDDOWN(AE95*$AF$6,0)</f>
        <v>206480</v>
      </c>
      <c r="AG95" s="40"/>
      <c r="AH95" s="40"/>
      <c r="AI95" s="40"/>
    </row>
    <row r="96" spans="29:35" ht="15" customHeight="1" x14ac:dyDescent="0.15"/>
    <row r="97" ht="15" customHeight="1" x14ac:dyDescent="0.15"/>
    <row r="98" ht="15" customHeight="1" x14ac:dyDescent="0.15"/>
    <row r="99" ht="15" customHeight="1" x14ac:dyDescent="0.15"/>
    <row r="100" ht="15" customHeight="1" x14ac:dyDescent="0.15"/>
    <row r="101" ht="15" customHeight="1" x14ac:dyDescent="0.15"/>
    <row r="102" ht="15" customHeight="1" x14ac:dyDescent="0.15"/>
    <row r="103" ht="15" customHeight="1" x14ac:dyDescent="0.15"/>
    <row r="104" ht="15" customHeight="1" x14ac:dyDescent="0.15"/>
  </sheetData>
  <sheetProtection algorithmName="SHA-512" hashValue="I46tEFu6xv6NEU8kiioa2D3ASsaaCjtoDy3OMgcA+ey1vl5EqEkiUQUfkxk/e16bAUJUsEZQ17SzOtymfGaSEQ==" saltValue="lIF3PYMwFYxCb5Z4BTKnow==" spinCount="100000" sheet="1" formatCells="0" formatColumns="0" formatRows="0" insertColumns="0" insertRows="0" insertHyperlinks="0" deleteColumns="0" deleteRows="0" sort="0" autoFilter="0" pivotTables="0"/>
  <mergeCells count="111">
    <mergeCell ref="A56:R56"/>
    <mergeCell ref="B15:R15"/>
    <mergeCell ref="B16:R16"/>
    <mergeCell ref="B18:R18"/>
    <mergeCell ref="B20:R20"/>
    <mergeCell ref="N49:R50"/>
    <mergeCell ref="K52:N53"/>
    <mergeCell ref="O52:R53"/>
    <mergeCell ref="K54:N54"/>
    <mergeCell ref="O54:R54"/>
    <mergeCell ref="I47:I48"/>
    <mergeCell ref="J47:L47"/>
    <mergeCell ref="J48:K48"/>
    <mergeCell ref="M47:M48"/>
    <mergeCell ref="N47:Q47"/>
    <mergeCell ref="B47:D47"/>
    <mergeCell ref="B48:C48"/>
    <mergeCell ref="E47:E48"/>
    <mergeCell ref="F47:H47"/>
    <mergeCell ref="F48:G48"/>
    <mergeCell ref="O42:Q42"/>
    <mergeCell ref="L28:N28"/>
    <mergeCell ref="O28:P28"/>
    <mergeCell ref="K38:K39"/>
    <mergeCell ref="L1:R1"/>
    <mergeCell ref="E38:G39"/>
    <mergeCell ref="H38:I39"/>
    <mergeCell ref="J38:J39"/>
    <mergeCell ref="L38:N39"/>
    <mergeCell ref="O38:P39"/>
    <mergeCell ref="Q38:Q39"/>
    <mergeCell ref="B6:C7"/>
    <mergeCell ref="L34:N34"/>
    <mergeCell ref="L30:N30"/>
    <mergeCell ref="B27:G27"/>
    <mergeCell ref="B28:G28"/>
    <mergeCell ref="B29:G29"/>
    <mergeCell ref="B33:G33"/>
    <mergeCell ref="B34:G34"/>
    <mergeCell ref="B23:G24"/>
    <mergeCell ref="O33:P33"/>
    <mergeCell ref="L25:N25"/>
    <mergeCell ref="L26:N26"/>
    <mergeCell ref="L27:N27"/>
    <mergeCell ref="L33:N33"/>
    <mergeCell ref="A3:S3"/>
    <mergeCell ref="B25:G25"/>
    <mergeCell ref="B26:G26"/>
    <mergeCell ref="B8:C8"/>
    <mergeCell ref="B31:G31"/>
    <mergeCell ref="O6:R7"/>
    <mergeCell ref="Q23:R24"/>
    <mergeCell ref="O23:P24"/>
    <mergeCell ref="L23:N24"/>
    <mergeCell ref="H23:K24"/>
    <mergeCell ref="K6:N7"/>
    <mergeCell ref="K8:N8"/>
    <mergeCell ref="K9:N9"/>
    <mergeCell ref="I6:J7"/>
    <mergeCell ref="I9:J9"/>
    <mergeCell ref="I8:J8"/>
    <mergeCell ref="O9:R9"/>
    <mergeCell ref="O8:R8"/>
    <mergeCell ref="B42:G42"/>
    <mergeCell ref="B43:G43"/>
    <mergeCell ref="H42:K42"/>
    <mergeCell ref="L42:N42"/>
    <mergeCell ref="L43:N43"/>
    <mergeCell ref="L29:N29"/>
    <mergeCell ref="O29:P29"/>
    <mergeCell ref="Q25:R25"/>
    <mergeCell ref="Q26:R26"/>
    <mergeCell ref="Q27:R27"/>
    <mergeCell ref="Q28:R28"/>
    <mergeCell ref="B35:G35"/>
    <mergeCell ref="B36:G36"/>
    <mergeCell ref="O43:P43"/>
    <mergeCell ref="Q29:R29"/>
    <mergeCell ref="Q30:R30"/>
    <mergeCell ref="Q31:R31"/>
    <mergeCell ref="Q32:R32"/>
    <mergeCell ref="Q33:R33"/>
    <mergeCell ref="Q34:R34"/>
    <mergeCell ref="O30:P30"/>
    <mergeCell ref="O34:P34"/>
    <mergeCell ref="O35:P35"/>
    <mergeCell ref="O25:P25"/>
    <mergeCell ref="AD4:AF4"/>
    <mergeCell ref="AG4:AI4"/>
    <mergeCell ref="AC4:AC6"/>
    <mergeCell ref="T11:V11"/>
    <mergeCell ref="T12:U12"/>
    <mergeCell ref="T13:U13"/>
    <mergeCell ref="O36:P36"/>
    <mergeCell ref="Q35:R35"/>
    <mergeCell ref="Q36:R36"/>
    <mergeCell ref="B19:R19"/>
    <mergeCell ref="L35:N35"/>
    <mergeCell ref="L36:N36"/>
    <mergeCell ref="L32:N32"/>
    <mergeCell ref="O32:P32"/>
    <mergeCell ref="B30:G30"/>
    <mergeCell ref="J10:R12"/>
    <mergeCell ref="B32:G32"/>
    <mergeCell ref="O26:P26"/>
    <mergeCell ref="O27:P27"/>
    <mergeCell ref="D6:G7"/>
    <mergeCell ref="L31:N31"/>
    <mergeCell ref="O31:P31"/>
    <mergeCell ref="B17:R17"/>
    <mergeCell ref="B9:C9"/>
  </mergeCells>
  <phoneticPr fontId="1"/>
  <dataValidations count="3">
    <dataValidation type="list" allowBlank="1" showInputMessage="1" showErrorMessage="1" sqref="D6">
      <formula1>$T$5:$T$9</formula1>
    </dataValidation>
    <dataValidation type="list" allowBlank="1" showInputMessage="1" showErrorMessage="1" sqref="L43:N43">
      <formula1>$Z$5:$Z$6</formula1>
    </dataValidation>
    <dataValidation type="list" allowBlank="1" showInputMessage="1" showErrorMessage="1" sqref="L25:N36">
      <formula1>$X$5:$X$8</formula1>
    </dataValidation>
  </dataValidations>
  <pageMargins left="0.59055118110236227" right="0.19685039370078741" top="0.78740157480314965" bottom="0.19685039370078741" header="0.31496062992125984" footer="0.31496062992125984"/>
  <pageSetup paperSize="9" scale="97"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35"/>
  <sheetViews>
    <sheetView showGridLines="0" view="pageBreakPreview" zoomScaleNormal="100" zoomScaleSheetLayoutView="100" workbookViewId="0">
      <selection activeCell="J26" sqref="J26"/>
    </sheetView>
  </sheetViews>
  <sheetFormatPr defaultColWidth="9" defaultRowHeight="14.25" x14ac:dyDescent="0.15"/>
  <cols>
    <col min="1" max="1" width="2" style="1" customWidth="1"/>
    <col min="2" max="18" width="5.5" style="1" customWidth="1"/>
    <col min="19" max="19" width="5.375" style="1" customWidth="1"/>
    <col min="20" max="20" width="4.5" style="34" bestFit="1" customWidth="1"/>
    <col min="21" max="21" width="3" style="34" bestFit="1" customWidth="1"/>
    <col min="22" max="23" width="4.5" style="34" bestFit="1" customWidth="1"/>
    <col min="24" max="24" width="9" style="35" bestFit="1" customWidth="1"/>
    <col min="25" max="25" width="6" style="35" bestFit="1" customWidth="1"/>
    <col min="26" max="27" width="7.5" style="36" bestFit="1" customWidth="1"/>
    <col min="28" max="28" width="1.375" style="36" customWidth="1"/>
    <col min="29" max="29" width="3" style="35" bestFit="1" customWidth="1"/>
    <col min="30" max="32" width="6" style="35" bestFit="1" customWidth="1"/>
    <col min="33" max="16384" width="9" style="1"/>
  </cols>
  <sheetData>
    <row r="1" spans="1:32" ht="15" customHeight="1" x14ac:dyDescent="0.15">
      <c r="A1" s="1" t="s">
        <v>80</v>
      </c>
      <c r="L1" s="139" t="s">
        <v>39</v>
      </c>
      <c r="M1" s="139"/>
      <c r="N1" s="139"/>
      <c r="O1" s="139"/>
      <c r="P1" s="139"/>
      <c r="Q1" s="139"/>
      <c r="R1" s="139"/>
    </row>
    <row r="2" spans="1:32" ht="15" customHeight="1" x14ac:dyDescent="0.15">
      <c r="T2" s="37"/>
      <c r="U2" s="37"/>
      <c r="V2" s="37"/>
      <c r="W2" s="37"/>
      <c r="X2" s="37"/>
      <c r="Y2" s="37"/>
      <c r="Z2" s="37"/>
      <c r="AA2" s="37"/>
      <c r="AB2" s="37"/>
      <c r="AC2" s="37"/>
      <c r="AD2" s="37"/>
      <c r="AE2" s="37"/>
      <c r="AF2" s="37"/>
    </row>
    <row r="3" spans="1:32" ht="17.25" x14ac:dyDescent="0.15">
      <c r="A3" s="140" t="s">
        <v>66</v>
      </c>
      <c r="B3" s="140"/>
      <c r="C3" s="140"/>
      <c r="D3" s="140"/>
      <c r="E3" s="140"/>
      <c r="F3" s="140"/>
      <c r="G3" s="140"/>
      <c r="H3" s="140"/>
      <c r="I3" s="140"/>
      <c r="J3" s="140"/>
      <c r="K3" s="140"/>
      <c r="L3" s="140"/>
      <c r="M3" s="140"/>
      <c r="N3" s="140"/>
      <c r="O3" s="140"/>
      <c r="P3" s="140"/>
      <c r="Q3" s="140"/>
      <c r="R3" s="140"/>
      <c r="S3" s="140"/>
      <c r="T3" s="37"/>
      <c r="U3" s="37"/>
      <c r="V3" s="37"/>
      <c r="W3" s="37"/>
      <c r="X3" s="37"/>
      <c r="Y3" s="37"/>
      <c r="Z3" s="37"/>
      <c r="AA3" s="37"/>
      <c r="AB3" s="37"/>
      <c r="AC3" s="37"/>
      <c r="AD3" s="37"/>
      <c r="AE3" s="37"/>
      <c r="AF3" s="37"/>
    </row>
    <row r="4" spans="1:32" ht="15" customHeight="1" x14ac:dyDescent="0.15">
      <c r="T4" s="43" t="s">
        <v>6</v>
      </c>
      <c r="U4" s="43" t="s">
        <v>7</v>
      </c>
      <c r="V4" s="43" t="s">
        <v>8</v>
      </c>
      <c r="W4" s="43" t="s">
        <v>15</v>
      </c>
      <c r="X4" s="43" t="s">
        <v>19</v>
      </c>
      <c r="Y4" s="43" t="s">
        <v>20</v>
      </c>
      <c r="Z4" s="43" t="s">
        <v>26</v>
      </c>
      <c r="AA4" s="43" t="s">
        <v>27</v>
      </c>
      <c r="AC4" s="141" t="s">
        <v>47</v>
      </c>
      <c r="AD4" s="144" t="s">
        <v>35</v>
      </c>
      <c r="AE4" s="144"/>
      <c r="AF4" s="144"/>
    </row>
    <row r="5" spans="1:32" ht="15" customHeight="1" x14ac:dyDescent="0.15">
      <c r="A5" s="1" t="s">
        <v>14</v>
      </c>
      <c r="I5" s="1" t="s">
        <v>57</v>
      </c>
      <c r="T5" s="39" t="s">
        <v>9</v>
      </c>
      <c r="U5" s="39">
        <v>1</v>
      </c>
      <c r="V5" s="39">
        <v>9</v>
      </c>
      <c r="W5" s="39">
        <v>25</v>
      </c>
      <c r="X5" s="40" t="s">
        <v>5</v>
      </c>
      <c r="Y5" s="41">
        <v>1</v>
      </c>
      <c r="Z5" s="39" t="s">
        <v>24</v>
      </c>
      <c r="AA5" s="40">
        <v>8</v>
      </c>
      <c r="AC5" s="142"/>
      <c r="AD5" s="48" t="s">
        <v>34</v>
      </c>
      <c r="AE5" s="48" t="s">
        <v>69</v>
      </c>
      <c r="AF5" s="48" t="s">
        <v>68</v>
      </c>
    </row>
    <row r="6" spans="1:32" ht="15" customHeight="1" x14ac:dyDescent="0.15">
      <c r="B6" s="145" t="s">
        <v>43</v>
      </c>
      <c r="C6" s="146"/>
      <c r="D6" s="158" t="s">
        <v>65</v>
      </c>
      <c r="E6" s="158"/>
      <c r="F6" s="158"/>
      <c r="G6" s="159"/>
      <c r="I6" s="149"/>
      <c r="J6" s="150"/>
      <c r="K6" s="153" t="s">
        <v>42</v>
      </c>
      <c r="L6" s="154"/>
      <c r="M6" s="154"/>
      <c r="N6" s="155"/>
      <c r="O6" s="153" t="s">
        <v>46</v>
      </c>
      <c r="P6" s="154"/>
      <c r="Q6" s="154"/>
      <c r="R6" s="155"/>
      <c r="T6" s="39" t="s">
        <v>10</v>
      </c>
      <c r="U6" s="39">
        <v>1</v>
      </c>
      <c r="V6" s="39">
        <v>9</v>
      </c>
      <c r="W6" s="39">
        <v>45</v>
      </c>
      <c r="X6" s="40" t="s">
        <v>62</v>
      </c>
      <c r="Y6" s="41">
        <v>0.8</v>
      </c>
      <c r="Z6" s="39" t="s">
        <v>25</v>
      </c>
      <c r="AA6" s="40">
        <v>20</v>
      </c>
      <c r="AC6" s="143"/>
      <c r="AD6" s="48">
        <v>38.75</v>
      </c>
      <c r="AE6" s="48">
        <v>30</v>
      </c>
      <c r="AF6" s="49">
        <v>0.16</v>
      </c>
    </row>
    <row r="7" spans="1:32" ht="15" customHeight="1" thickBot="1" x14ac:dyDescent="0.2">
      <c r="B7" s="147"/>
      <c r="C7" s="148"/>
      <c r="D7" s="160"/>
      <c r="E7" s="160"/>
      <c r="F7" s="160"/>
      <c r="G7" s="161"/>
      <c r="H7" s="3"/>
      <c r="I7" s="151"/>
      <c r="J7" s="152"/>
      <c r="K7" s="78"/>
      <c r="L7" s="74"/>
      <c r="M7" s="74"/>
      <c r="N7" s="75"/>
      <c r="O7" s="78"/>
      <c r="P7" s="74"/>
      <c r="Q7" s="74"/>
      <c r="R7" s="75"/>
      <c r="T7" s="39" t="s">
        <v>11</v>
      </c>
      <c r="U7" s="39">
        <v>1</v>
      </c>
      <c r="V7" s="39">
        <v>9</v>
      </c>
      <c r="W7" s="39">
        <v>65</v>
      </c>
      <c r="X7" s="40" t="s">
        <v>61</v>
      </c>
      <c r="Y7" s="41">
        <v>0.5</v>
      </c>
      <c r="Z7" s="40"/>
      <c r="AA7" s="42">
        <v>0</v>
      </c>
      <c r="AC7" s="40">
        <v>1</v>
      </c>
      <c r="AD7" s="40">
        <v>145400</v>
      </c>
      <c r="AE7" s="40">
        <f>ROUND(AD7*$AE$6/$AD$6,-2)</f>
        <v>112600</v>
      </c>
      <c r="AF7" s="40">
        <f>AE7+ROUNDDOWN(AE7*$AF$6,0)</f>
        <v>130616</v>
      </c>
    </row>
    <row r="8" spans="1:32" ht="15" customHeight="1" thickBot="1" x14ac:dyDescent="0.2">
      <c r="B8" s="127" t="s">
        <v>2</v>
      </c>
      <c r="C8" s="128"/>
      <c r="D8" s="21">
        <f>VLOOKUP(D6,$T$5:$U$9,2,0)</f>
        <v>1</v>
      </c>
      <c r="E8" s="13" t="s">
        <v>7</v>
      </c>
      <c r="F8" s="13">
        <f>VLOOKUP(D6,$T$5:$V$9,3,0)</f>
        <v>9</v>
      </c>
      <c r="G8" s="22" t="s">
        <v>8</v>
      </c>
      <c r="H8" s="2"/>
      <c r="I8" s="129" t="s">
        <v>37</v>
      </c>
      <c r="J8" s="130"/>
      <c r="K8" s="131">
        <f>VLOOKUP(F8,$AC$7:$AF$131,4,0)</f>
        <v>139200</v>
      </c>
      <c r="L8" s="132"/>
      <c r="M8" s="132"/>
      <c r="N8" s="133"/>
      <c r="O8" s="134">
        <f>ROUND(((K8*12)+ROUNDDOWN(K8*$V$12*0.75,0)+ROUNDDOWN(K8*$V$13,0))/10000,0)</f>
        <v>199</v>
      </c>
      <c r="P8" s="135"/>
      <c r="Q8" s="135"/>
      <c r="R8" s="136"/>
      <c r="T8" s="39"/>
      <c r="U8" s="39"/>
      <c r="V8" s="39"/>
      <c r="W8" s="39"/>
      <c r="X8" s="40" t="s">
        <v>4</v>
      </c>
      <c r="Y8" s="41">
        <v>0.5</v>
      </c>
      <c r="AC8" s="40">
        <v>2</v>
      </c>
      <c r="AD8" s="40">
        <v>146500</v>
      </c>
      <c r="AE8" s="40">
        <f t="shared" ref="AE8:AE71" si="0">ROUND(AD8*$AE$6/$AD$6,-2)</f>
        <v>113400</v>
      </c>
      <c r="AF8" s="40">
        <f t="shared" ref="AF8:AF71" si="1">AE8+ROUNDDOWN(AE8*$AF$6,0)</f>
        <v>131544</v>
      </c>
    </row>
    <row r="9" spans="1:32" ht="15" customHeight="1" x14ac:dyDescent="0.15">
      <c r="B9" s="137" t="s">
        <v>29</v>
      </c>
      <c r="C9" s="138"/>
      <c r="D9" s="17">
        <f>D8</f>
        <v>1</v>
      </c>
      <c r="E9" s="18" t="s">
        <v>7</v>
      </c>
      <c r="F9" s="18">
        <f>VLOOKUP(D6,$T$5:$W$9,4,0)</f>
        <v>25</v>
      </c>
      <c r="G9" s="44" t="s">
        <v>8</v>
      </c>
      <c r="H9" s="2"/>
      <c r="I9" s="129" t="s">
        <v>38</v>
      </c>
      <c r="J9" s="130"/>
      <c r="K9" s="131">
        <f>VLOOKUP(F9,$AC$7:$AF$131,4,0)</f>
        <v>157528</v>
      </c>
      <c r="L9" s="132"/>
      <c r="M9" s="132"/>
      <c r="N9" s="133"/>
      <c r="O9" s="134">
        <f>ROUND(((K9*12)+ROUNDDOWN(K9*$V$12*0.75,0)+ROUNDDOWN(K9*$V$13,0))/10000,0)</f>
        <v>225</v>
      </c>
      <c r="P9" s="135"/>
      <c r="Q9" s="135"/>
      <c r="R9" s="136"/>
      <c r="T9" s="39"/>
      <c r="U9" s="39"/>
      <c r="V9" s="39"/>
      <c r="W9" s="39"/>
      <c r="X9" s="40"/>
      <c r="Y9" s="41">
        <v>0</v>
      </c>
      <c r="AC9" s="40">
        <v>3</v>
      </c>
      <c r="AD9" s="40">
        <v>147600</v>
      </c>
      <c r="AE9" s="40">
        <f t="shared" si="0"/>
        <v>114300</v>
      </c>
      <c r="AF9" s="40">
        <f t="shared" si="1"/>
        <v>132588</v>
      </c>
    </row>
    <row r="10" spans="1:32" ht="15" customHeight="1" x14ac:dyDescent="0.15">
      <c r="B10" s="6"/>
      <c r="C10" s="6"/>
      <c r="D10" s="2"/>
      <c r="E10" s="2"/>
      <c r="F10" s="2"/>
      <c r="G10" s="2"/>
      <c r="H10" s="2"/>
      <c r="I10" s="29"/>
      <c r="J10" s="124" t="s">
        <v>73</v>
      </c>
      <c r="K10" s="124"/>
      <c r="L10" s="124"/>
      <c r="M10" s="124"/>
      <c r="N10" s="124"/>
      <c r="O10" s="124"/>
      <c r="P10" s="124"/>
      <c r="Q10" s="124"/>
      <c r="R10" s="124"/>
      <c r="AC10" s="40">
        <v>4</v>
      </c>
      <c r="AD10" s="40">
        <v>148700</v>
      </c>
      <c r="AE10" s="40">
        <f t="shared" si="0"/>
        <v>115100</v>
      </c>
      <c r="AF10" s="40">
        <f t="shared" si="1"/>
        <v>133516</v>
      </c>
    </row>
    <row r="11" spans="1:32" ht="15" customHeight="1" x14ac:dyDescent="0.15">
      <c r="B11" s="6"/>
      <c r="C11" s="6"/>
      <c r="D11" s="2"/>
      <c r="E11" s="2"/>
      <c r="F11" s="2"/>
      <c r="G11" s="2"/>
      <c r="H11" s="2"/>
      <c r="I11" s="30"/>
      <c r="J11" s="125"/>
      <c r="K11" s="125"/>
      <c r="L11" s="125"/>
      <c r="M11" s="125"/>
      <c r="N11" s="125"/>
      <c r="O11" s="125"/>
      <c r="P11" s="125"/>
      <c r="Q11" s="125"/>
      <c r="R11" s="125"/>
      <c r="T11" s="126" t="s">
        <v>70</v>
      </c>
      <c r="U11" s="126"/>
      <c r="V11" s="126"/>
      <c r="AC11" s="40">
        <v>5</v>
      </c>
      <c r="AD11" s="40">
        <v>149700</v>
      </c>
      <c r="AE11" s="40">
        <f t="shared" si="0"/>
        <v>115900</v>
      </c>
      <c r="AF11" s="40">
        <f t="shared" si="1"/>
        <v>134444</v>
      </c>
    </row>
    <row r="12" spans="1:32" ht="15" customHeight="1" x14ac:dyDescent="0.15">
      <c r="B12" s="6"/>
      <c r="C12" s="6"/>
      <c r="D12" s="2"/>
      <c r="E12" s="2"/>
      <c r="F12" s="2"/>
      <c r="G12" s="2"/>
      <c r="H12" s="2"/>
      <c r="I12" s="30"/>
      <c r="J12" s="125"/>
      <c r="K12" s="125"/>
      <c r="L12" s="125"/>
      <c r="M12" s="125"/>
      <c r="N12" s="125"/>
      <c r="O12" s="125"/>
      <c r="P12" s="125"/>
      <c r="Q12" s="125"/>
      <c r="R12" s="125"/>
      <c r="T12" s="126" t="s">
        <v>71</v>
      </c>
      <c r="U12" s="126"/>
      <c r="V12" s="39">
        <v>1.3</v>
      </c>
      <c r="AC12" s="40">
        <v>6</v>
      </c>
      <c r="AD12" s="40">
        <v>151000</v>
      </c>
      <c r="AE12" s="40">
        <f t="shared" si="0"/>
        <v>116900</v>
      </c>
      <c r="AF12" s="40">
        <f t="shared" si="1"/>
        <v>135604</v>
      </c>
    </row>
    <row r="13" spans="1:32" ht="15" customHeight="1" x14ac:dyDescent="0.15">
      <c r="B13" s="6"/>
      <c r="C13" s="6"/>
      <c r="D13" s="2"/>
      <c r="E13" s="2"/>
      <c r="F13" s="2"/>
      <c r="G13" s="2"/>
      <c r="H13" s="2"/>
      <c r="I13" s="30"/>
      <c r="J13" s="31"/>
      <c r="K13" s="31"/>
      <c r="L13" s="31"/>
      <c r="M13" s="31"/>
      <c r="N13" s="31"/>
      <c r="O13" s="31"/>
      <c r="P13" s="31"/>
      <c r="Q13" s="31"/>
      <c r="R13" s="30"/>
      <c r="T13" s="126" t="s">
        <v>72</v>
      </c>
      <c r="U13" s="126"/>
      <c r="V13" s="39">
        <v>1.3</v>
      </c>
      <c r="AC13" s="40">
        <v>7</v>
      </c>
      <c r="AD13" s="40">
        <v>152300</v>
      </c>
      <c r="AE13" s="40">
        <f t="shared" si="0"/>
        <v>117900</v>
      </c>
      <c r="AF13" s="40">
        <f t="shared" si="1"/>
        <v>136764</v>
      </c>
    </row>
    <row r="14" spans="1:32" ht="15" customHeight="1" x14ac:dyDescent="0.15">
      <c r="A14" s="1" t="s">
        <v>81</v>
      </c>
      <c r="W14" s="35"/>
      <c r="Y14" s="36"/>
      <c r="AC14" s="40">
        <v>8</v>
      </c>
      <c r="AD14" s="40">
        <v>153700</v>
      </c>
      <c r="AE14" s="40">
        <f t="shared" si="0"/>
        <v>119000</v>
      </c>
      <c r="AF14" s="40">
        <f t="shared" si="1"/>
        <v>138040</v>
      </c>
    </row>
    <row r="15" spans="1:32" ht="15" customHeight="1" x14ac:dyDescent="0.15">
      <c r="B15" s="117" t="s">
        <v>82</v>
      </c>
      <c r="C15" s="117"/>
      <c r="D15" s="117"/>
      <c r="E15" s="117"/>
      <c r="F15" s="117"/>
      <c r="G15" s="117"/>
      <c r="H15" s="117"/>
      <c r="I15" s="117"/>
      <c r="J15" s="117"/>
      <c r="K15" s="117"/>
      <c r="L15" s="117"/>
      <c r="M15" s="117"/>
      <c r="N15" s="117"/>
      <c r="O15" s="117"/>
      <c r="P15" s="117"/>
      <c r="Q15" s="117"/>
      <c r="R15" s="117"/>
      <c r="S15" s="6"/>
      <c r="W15" s="35"/>
      <c r="Y15" s="36"/>
      <c r="AC15" s="40">
        <v>9</v>
      </c>
      <c r="AD15" s="40">
        <v>155000</v>
      </c>
      <c r="AE15" s="40">
        <f t="shared" si="0"/>
        <v>120000</v>
      </c>
      <c r="AF15" s="40">
        <f t="shared" si="1"/>
        <v>139200</v>
      </c>
    </row>
    <row r="16" spans="1:32" ht="15" customHeight="1" x14ac:dyDescent="0.15">
      <c r="B16" s="117" t="s">
        <v>59</v>
      </c>
      <c r="C16" s="117"/>
      <c r="D16" s="117"/>
      <c r="E16" s="117"/>
      <c r="F16" s="117"/>
      <c r="G16" s="117"/>
      <c r="H16" s="117"/>
      <c r="I16" s="117"/>
      <c r="J16" s="117"/>
      <c r="K16" s="117"/>
      <c r="L16" s="117"/>
      <c r="M16" s="117"/>
      <c r="N16" s="117"/>
      <c r="O16" s="117"/>
      <c r="P16" s="117"/>
      <c r="Q16" s="117"/>
      <c r="R16" s="117"/>
      <c r="S16" s="6"/>
      <c r="U16" s="35"/>
      <c r="V16" s="35"/>
      <c r="W16" s="35"/>
      <c r="Y16" s="36"/>
      <c r="AC16" s="40">
        <v>10</v>
      </c>
      <c r="AD16" s="40">
        <v>156500</v>
      </c>
      <c r="AE16" s="40">
        <f t="shared" si="0"/>
        <v>121200</v>
      </c>
      <c r="AF16" s="40">
        <f t="shared" si="1"/>
        <v>140592</v>
      </c>
    </row>
    <row r="17" spans="2:32" ht="15" customHeight="1" x14ac:dyDescent="0.15">
      <c r="B17" s="117" t="s">
        <v>63</v>
      </c>
      <c r="C17" s="117"/>
      <c r="D17" s="117"/>
      <c r="E17" s="117"/>
      <c r="F17" s="117"/>
      <c r="G17" s="117"/>
      <c r="H17" s="117"/>
      <c r="I17" s="117"/>
      <c r="J17" s="117"/>
      <c r="K17" s="117"/>
      <c r="L17" s="117"/>
      <c r="M17" s="117"/>
      <c r="N17" s="117"/>
      <c r="O17" s="117"/>
      <c r="P17" s="117"/>
      <c r="Q17" s="117"/>
      <c r="R17" s="117"/>
      <c r="S17" s="11"/>
      <c r="U17" s="35"/>
      <c r="V17" s="35"/>
      <c r="W17" s="35"/>
      <c r="Y17" s="36"/>
      <c r="AC17" s="40">
        <v>11</v>
      </c>
      <c r="AD17" s="40">
        <v>158100</v>
      </c>
      <c r="AE17" s="40">
        <f t="shared" si="0"/>
        <v>122400</v>
      </c>
      <c r="AF17" s="40">
        <f t="shared" si="1"/>
        <v>141984</v>
      </c>
    </row>
    <row r="18" spans="2:32" ht="15" customHeight="1" x14ac:dyDescent="0.15">
      <c r="B18" s="117" t="s">
        <v>64</v>
      </c>
      <c r="C18" s="117"/>
      <c r="D18" s="117"/>
      <c r="E18" s="117"/>
      <c r="F18" s="117"/>
      <c r="G18" s="117"/>
      <c r="H18" s="117"/>
      <c r="I18" s="117"/>
      <c r="J18" s="117"/>
      <c r="K18" s="117"/>
      <c r="L18" s="117"/>
      <c r="M18" s="117"/>
      <c r="N18" s="117"/>
      <c r="O18" s="117"/>
      <c r="P18" s="117"/>
      <c r="Q18" s="117"/>
      <c r="R18" s="117"/>
      <c r="S18" s="11"/>
      <c r="U18" s="35"/>
      <c r="V18" s="35"/>
      <c r="W18" s="35"/>
      <c r="Y18" s="36"/>
      <c r="AC18" s="40">
        <v>12</v>
      </c>
      <c r="AD18" s="40">
        <v>159700</v>
      </c>
      <c r="AE18" s="40">
        <f t="shared" si="0"/>
        <v>123600</v>
      </c>
      <c r="AF18" s="40">
        <f t="shared" si="1"/>
        <v>143376</v>
      </c>
    </row>
    <row r="19" spans="2:32" ht="15" customHeight="1" x14ac:dyDescent="0.15">
      <c r="B19" s="117" t="s">
        <v>78</v>
      </c>
      <c r="C19" s="117"/>
      <c r="D19" s="117"/>
      <c r="E19" s="117"/>
      <c r="F19" s="117"/>
      <c r="G19" s="117"/>
      <c r="H19" s="117"/>
      <c r="I19" s="117"/>
      <c r="J19" s="117"/>
      <c r="K19" s="117"/>
      <c r="L19" s="117"/>
      <c r="M19" s="117"/>
      <c r="N19" s="117"/>
      <c r="O19" s="117"/>
      <c r="P19" s="117"/>
      <c r="Q19" s="117"/>
      <c r="R19" s="117"/>
      <c r="S19" s="11"/>
      <c r="U19" s="35"/>
      <c r="V19" s="35"/>
      <c r="W19" s="35"/>
      <c r="Y19" s="36"/>
      <c r="AC19" s="40">
        <v>13</v>
      </c>
      <c r="AD19" s="40">
        <v>161100</v>
      </c>
      <c r="AE19" s="40">
        <f t="shared" si="0"/>
        <v>124700</v>
      </c>
      <c r="AF19" s="40">
        <f t="shared" si="1"/>
        <v>144652</v>
      </c>
    </row>
    <row r="20" spans="2:32" ht="15" customHeight="1" x14ac:dyDescent="0.15">
      <c r="B20" s="117" t="s">
        <v>58</v>
      </c>
      <c r="C20" s="117"/>
      <c r="D20" s="117"/>
      <c r="E20" s="117"/>
      <c r="F20" s="117"/>
      <c r="G20" s="117"/>
      <c r="H20" s="117"/>
      <c r="I20" s="117"/>
      <c r="J20" s="117"/>
      <c r="K20" s="117"/>
      <c r="L20" s="117"/>
      <c r="M20" s="117"/>
      <c r="N20" s="117"/>
      <c r="O20" s="117"/>
      <c r="P20" s="117"/>
      <c r="Q20" s="117"/>
      <c r="R20" s="117"/>
      <c r="S20" s="11"/>
      <c r="U20" s="35"/>
      <c r="V20" s="35"/>
      <c r="W20" s="35"/>
      <c r="Y20" s="36"/>
      <c r="AC20" s="40">
        <v>14</v>
      </c>
      <c r="AD20" s="40">
        <v>162800</v>
      </c>
      <c r="AE20" s="40">
        <f t="shared" si="0"/>
        <v>126000</v>
      </c>
      <c r="AF20" s="40">
        <f t="shared" si="1"/>
        <v>146160</v>
      </c>
    </row>
    <row r="21" spans="2:32" ht="15" customHeight="1" x14ac:dyDescent="0.15">
      <c r="B21" s="32"/>
      <c r="C21" s="32"/>
      <c r="D21" s="32"/>
      <c r="E21" s="32"/>
      <c r="F21" s="32"/>
      <c r="G21" s="32"/>
      <c r="H21" s="32"/>
      <c r="I21" s="32"/>
      <c r="J21" s="32"/>
      <c r="K21" s="32"/>
      <c r="L21" s="32"/>
      <c r="M21" s="32"/>
      <c r="N21" s="32"/>
      <c r="O21" s="32"/>
      <c r="P21" s="32"/>
      <c r="Q21" s="32"/>
      <c r="R21" s="32"/>
      <c r="S21" s="11"/>
      <c r="U21" s="35"/>
      <c r="V21" s="35"/>
      <c r="W21" s="35"/>
      <c r="Y21" s="36"/>
      <c r="AC21" s="40">
        <v>15</v>
      </c>
      <c r="AD21" s="40">
        <v>164400</v>
      </c>
      <c r="AE21" s="40">
        <f t="shared" si="0"/>
        <v>127300</v>
      </c>
      <c r="AF21" s="40">
        <f t="shared" si="1"/>
        <v>147668</v>
      </c>
    </row>
    <row r="22" spans="2:32" ht="15" customHeight="1" x14ac:dyDescent="0.15">
      <c r="B22" s="1" t="s">
        <v>22</v>
      </c>
      <c r="S22" s="11"/>
      <c r="U22" s="35"/>
      <c r="V22" s="35"/>
      <c r="W22" s="35"/>
      <c r="Y22" s="36"/>
      <c r="AC22" s="40">
        <v>16</v>
      </c>
      <c r="AD22" s="40">
        <v>166100</v>
      </c>
      <c r="AE22" s="40">
        <f t="shared" si="0"/>
        <v>128600</v>
      </c>
      <c r="AF22" s="40">
        <f t="shared" si="1"/>
        <v>149176</v>
      </c>
    </row>
    <row r="23" spans="2:32" ht="15" customHeight="1" x14ac:dyDescent="0.15">
      <c r="B23" s="118" t="s">
        <v>16</v>
      </c>
      <c r="C23" s="119"/>
      <c r="D23" s="119"/>
      <c r="E23" s="119"/>
      <c r="F23" s="119"/>
      <c r="G23" s="120"/>
      <c r="H23" s="118" t="s">
        <v>17</v>
      </c>
      <c r="I23" s="119"/>
      <c r="J23" s="119"/>
      <c r="K23" s="120"/>
      <c r="L23" s="118" t="s">
        <v>19</v>
      </c>
      <c r="M23" s="119"/>
      <c r="N23" s="120"/>
      <c r="O23" s="118" t="s">
        <v>20</v>
      </c>
      <c r="P23" s="120"/>
      <c r="Q23" s="96" t="s">
        <v>30</v>
      </c>
      <c r="R23" s="98"/>
      <c r="S23" s="11"/>
      <c r="U23" s="35"/>
      <c r="V23" s="35"/>
      <c r="W23" s="35"/>
      <c r="Y23" s="36"/>
      <c r="AC23" s="40">
        <v>17</v>
      </c>
      <c r="AD23" s="40">
        <v>167600</v>
      </c>
      <c r="AE23" s="40">
        <f t="shared" si="0"/>
        <v>129800</v>
      </c>
      <c r="AF23" s="40">
        <f t="shared" si="1"/>
        <v>150568</v>
      </c>
    </row>
    <row r="24" spans="2:32" ht="15" customHeight="1" x14ac:dyDescent="0.15">
      <c r="B24" s="121"/>
      <c r="C24" s="122"/>
      <c r="D24" s="122"/>
      <c r="E24" s="122"/>
      <c r="F24" s="122"/>
      <c r="G24" s="123"/>
      <c r="H24" s="121"/>
      <c r="I24" s="122"/>
      <c r="J24" s="122"/>
      <c r="K24" s="123"/>
      <c r="L24" s="121"/>
      <c r="M24" s="122"/>
      <c r="N24" s="123"/>
      <c r="O24" s="121"/>
      <c r="P24" s="123"/>
      <c r="Q24" s="99"/>
      <c r="R24" s="101"/>
      <c r="S24" s="11"/>
      <c r="U24" s="35"/>
      <c r="V24" s="35"/>
      <c r="W24" s="35"/>
      <c r="Y24" s="36"/>
      <c r="AC24" s="40">
        <v>18</v>
      </c>
      <c r="AD24" s="40">
        <v>168400</v>
      </c>
      <c r="AE24" s="40">
        <f t="shared" si="0"/>
        <v>130400</v>
      </c>
      <c r="AF24" s="40">
        <f t="shared" si="1"/>
        <v>151264</v>
      </c>
    </row>
    <row r="25" spans="2:32" ht="15" customHeight="1" x14ac:dyDescent="0.15">
      <c r="B25" s="162"/>
      <c r="C25" s="163"/>
      <c r="D25" s="163"/>
      <c r="E25" s="163"/>
      <c r="F25" s="163"/>
      <c r="G25" s="164"/>
      <c r="H25" s="165"/>
      <c r="I25" s="166" t="s">
        <v>0</v>
      </c>
      <c r="J25" s="167"/>
      <c r="K25" s="168" t="s">
        <v>18</v>
      </c>
      <c r="L25" s="169"/>
      <c r="M25" s="169"/>
      <c r="N25" s="169"/>
      <c r="O25" s="115">
        <f t="shared" ref="O25:O36" si="2">IF(L25="",$Y$9,VLOOKUP(L25,$X$5:$Y$9,2,0))</f>
        <v>0</v>
      </c>
      <c r="P25" s="115"/>
      <c r="Q25" s="116">
        <f t="shared" ref="Q25:Q36" si="3">(H25*12+J25)*O25</f>
        <v>0</v>
      </c>
      <c r="R25" s="116"/>
      <c r="S25" s="11"/>
      <c r="U25" s="35"/>
      <c r="V25" s="35"/>
      <c r="W25" s="35"/>
      <c r="Y25" s="36"/>
      <c r="AC25" s="40">
        <v>19</v>
      </c>
      <c r="AD25" s="40">
        <v>169200</v>
      </c>
      <c r="AE25" s="40">
        <f t="shared" si="0"/>
        <v>131000</v>
      </c>
      <c r="AF25" s="40">
        <f t="shared" si="1"/>
        <v>151960</v>
      </c>
    </row>
    <row r="26" spans="2:32" ht="15" customHeight="1" x14ac:dyDescent="0.15">
      <c r="B26" s="162"/>
      <c r="C26" s="163"/>
      <c r="D26" s="163"/>
      <c r="E26" s="163"/>
      <c r="F26" s="163"/>
      <c r="G26" s="164"/>
      <c r="H26" s="165"/>
      <c r="I26" s="166" t="s">
        <v>0</v>
      </c>
      <c r="J26" s="167"/>
      <c r="K26" s="168" t="s">
        <v>18</v>
      </c>
      <c r="L26" s="169"/>
      <c r="M26" s="169"/>
      <c r="N26" s="169"/>
      <c r="O26" s="115">
        <f t="shared" si="2"/>
        <v>0</v>
      </c>
      <c r="P26" s="115"/>
      <c r="Q26" s="116">
        <f t="shared" si="3"/>
        <v>0</v>
      </c>
      <c r="R26" s="116"/>
      <c r="S26" s="11"/>
      <c r="U26" s="35"/>
      <c r="V26" s="35"/>
      <c r="W26" s="35"/>
      <c r="Y26" s="36"/>
      <c r="AC26" s="40">
        <v>20</v>
      </c>
      <c r="AD26" s="40">
        <v>170000</v>
      </c>
      <c r="AE26" s="40">
        <f t="shared" si="0"/>
        <v>131600</v>
      </c>
      <c r="AF26" s="40">
        <f t="shared" si="1"/>
        <v>152656</v>
      </c>
    </row>
    <row r="27" spans="2:32" ht="15" customHeight="1" x14ac:dyDescent="0.15">
      <c r="B27" s="162"/>
      <c r="C27" s="163"/>
      <c r="D27" s="163"/>
      <c r="E27" s="163"/>
      <c r="F27" s="163"/>
      <c r="G27" s="164"/>
      <c r="H27" s="165"/>
      <c r="I27" s="166" t="s">
        <v>0</v>
      </c>
      <c r="J27" s="167"/>
      <c r="K27" s="168" t="s">
        <v>18</v>
      </c>
      <c r="L27" s="169"/>
      <c r="M27" s="169"/>
      <c r="N27" s="169"/>
      <c r="O27" s="115">
        <f t="shared" si="2"/>
        <v>0</v>
      </c>
      <c r="P27" s="115"/>
      <c r="Q27" s="116">
        <f t="shared" si="3"/>
        <v>0</v>
      </c>
      <c r="R27" s="116"/>
      <c r="S27" s="11"/>
      <c r="U27" s="35"/>
      <c r="V27" s="35"/>
      <c r="W27" s="35"/>
      <c r="Y27" s="36"/>
      <c r="AC27" s="40">
        <v>21</v>
      </c>
      <c r="AD27" s="40">
        <v>170500</v>
      </c>
      <c r="AE27" s="40">
        <f t="shared" si="0"/>
        <v>132000</v>
      </c>
      <c r="AF27" s="40">
        <f t="shared" si="1"/>
        <v>153120</v>
      </c>
    </row>
    <row r="28" spans="2:32" ht="15" customHeight="1" x14ac:dyDescent="0.15">
      <c r="B28" s="162"/>
      <c r="C28" s="163"/>
      <c r="D28" s="163"/>
      <c r="E28" s="163"/>
      <c r="F28" s="163"/>
      <c r="G28" s="164"/>
      <c r="H28" s="165"/>
      <c r="I28" s="166" t="s">
        <v>0</v>
      </c>
      <c r="J28" s="167"/>
      <c r="K28" s="168" t="s">
        <v>18</v>
      </c>
      <c r="L28" s="169"/>
      <c r="M28" s="169"/>
      <c r="N28" s="169"/>
      <c r="O28" s="115">
        <f t="shared" si="2"/>
        <v>0</v>
      </c>
      <c r="P28" s="115"/>
      <c r="Q28" s="116">
        <f t="shared" si="3"/>
        <v>0</v>
      </c>
      <c r="R28" s="116"/>
      <c r="S28" s="11"/>
      <c r="U28" s="35"/>
      <c r="V28" s="35"/>
      <c r="W28" s="35"/>
      <c r="Y28" s="36"/>
      <c r="AC28" s="40">
        <v>22</v>
      </c>
      <c r="AD28" s="40">
        <v>171700</v>
      </c>
      <c r="AE28" s="40">
        <f t="shared" si="0"/>
        <v>132900</v>
      </c>
      <c r="AF28" s="40">
        <f t="shared" si="1"/>
        <v>154164</v>
      </c>
    </row>
    <row r="29" spans="2:32" ht="15" customHeight="1" x14ac:dyDescent="0.15">
      <c r="B29" s="162"/>
      <c r="C29" s="163"/>
      <c r="D29" s="163"/>
      <c r="E29" s="163"/>
      <c r="F29" s="163"/>
      <c r="G29" s="164"/>
      <c r="H29" s="165"/>
      <c r="I29" s="166" t="s">
        <v>0</v>
      </c>
      <c r="J29" s="167"/>
      <c r="K29" s="168" t="s">
        <v>18</v>
      </c>
      <c r="L29" s="169"/>
      <c r="M29" s="169"/>
      <c r="N29" s="169"/>
      <c r="O29" s="115">
        <f t="shared" si="2"/>
        <v>0</v>
      </c>
      <c r="P29" s="115"/>
      <c r="Q29" s="116">
        <f t="shared" si="3"/>
        <v>0</v>
      </c>
      <c r="R29" s="116"/>
      <c r="S29" s="11"/>
      <c r="U29" s="35"/>
      <c r="V29" s="35"/>
      <c r="W29" s="35"/>
      <c r="Y29" s="36"/>
      <c r="AC29" s="40">
        <v>23</v>
      </c>
      <c r="AD29" s="40">
        <v>173000</v>
      </c>
      <c r="AE29" s="40">
        <f t="shared" si="0"/>
        <v>133900</v>
      </c>
      <c r="AF29" s="40">
        <f t="shared" si="1"/>
        <v>155324</v>
      </c>
    </row>
    <row r="30" spans="2:32" ht="15" customHeight="1" x14ac:dyDescent="0.15">
      <c r="B30" s="162"/>
      <c r="C30" s="163"/>
      <c r="D30" s="163"/>
      <c r="E30" s="163"/>
      <c r="F30" s="163"/>
      <c r="G30" s="164"/>
      <c r="H30" s="165"/>
      <c r="I30" s="166" t="s">
        <v>0</v>
      </c>
      <c r="J30" s="167"/>
      <c r="K30" s="168" t="s">
        <v>18</v>
      </c>
      <c r="L30" s="169"/>
      <c r="M30" s="169"/>
      <c r="N30" s="169"/>
      <c r="O30" s="115">
        <f t="shared" si="2"/>
        <v>0</v>
      </c>
      <c r="P30" s="115"/>
      <c r="Q30" s="116">
        <f t="shared" si="3"/>
        <v>0</v>
      </c>
      <c r="R30" s="116"/>
      <c r="S30" s="11"/>
      <c r="W30" s="35"/>
      <c r="Y30" s="36"/>
      <c r="AC30" s="40">
        <v>24</v>
      </c>
      <c r="AD30" s="40">
        <v>174300</v>
      </c>
      <c r="AE30" s="40">
        <f t="shared" si="0"/>
        <v>134900</v>
      </c>
      <c r="AF30" s="40">
        <f t="shared" si="1"/>
        <v>156484</v>
      </c>
    </row>
    <row r="31" spans="2:32" ht="15" customHeight="1" x14ac:dyDescent="0.15">
      <c r="B31" s="162"/>
      <c r="C31" s="163"/>
      <c r="D31" s="163"/>
      <c r="E31" s="163"/>
      <c r="F31" s="163"/>
      <c r="G31" s="164"/>
      <c r="H31" s="165"/>
      <c r="I31" s="166" t="s">
        <v>0</v>
      </c>
      <c r="J31" s="167"/>
      <c r="K31" s="168" t="s">
        <v>18</v>
      </c>
      <c r="L31" s="169"/>
      <c r="M31" s="169"/>
      <c r="N31" s="169"/>
      <c r="O31" s="115">
        <f t="shared" si="2"/>
        <v>0</v>
      </c>
      <c r="P31" s="115"/>
      <c r="Q31" s="116">
        <f t="shared" si="3"/>
        <v>0</v>
      </c>
      <c r="R31" s="116"/>
      <c r="S31" s="11"/>
      <c r="AC31" s="40">
        <v>25</v>
      </c>
      <c r="AD31" s="40">
        <v>175400</v>
      </c>
      <c r="AE31" s="40">
        <f t="shared" si="0"/>
        <v>135800</v>
      </c>
      <c r="AF31" s="40">
        <f t="shared" si="1"/>
        <v>157528</v>
      </c>
    </row>
    <row r="32" spans="2:32" ht="15" customHeight="1" x14ac:dyDescent="0.15">
      <c r="B32" s="162"/>
      <c r="C32" s="163"/>
      <c r="D32" s="163"/>
      <c r="E32" s="163"/>
      <c r="F32" s="163"/>
      <c r="G32" s="164"/>
      <c r="H32" s="165"/>
      <c r="I32" s="166" t="s">
        <v>0</v>
      </c>
      <c r="J32" s="167"/>
      <c r="K32" s="168" t="s">
        <v>18</v>
      </c>
      <c r="L32" s="169"/>
      <c r="M32" s="169"/>
      <c r="N32" s="169"/>
      <c r="O32" s="115">
        <f t="shared" si="2"/>
        <v>0</v>
      </c>
      <c r="P32" s="115"/>
      <c r="Q32" s="116">
        <f t="shared" si="3"/>
        <v>0</v>
      </c>
      <c r="R32" s="116"/>
      <c r="S32" s="11"/>
      <c r="V32" s="35"/>
      <c r="W32" s="35"/>
      <c r="X32" s="36"/>
      <c r="Y32" s="36"/>
      <c r="AC32" s="40">
        <v>26</v>
      </c>
      <c r="AD32" s="40">
        <v>176600</v>
      </c>
      <c r="AE32" s="40">
        <f t="shared" si="0"/>
        <v>136700</v>
      </c>
      <c r="AF32" s="40">
        <f t="shared" si="1"/>
        <v>158572</v>
      </c>
    </row>
    <row r="33" spans="1:32" ht="15" customHeight="1" x14ac:dyDescent="0.15">
      <c r="B33" s="162"/>
      <c r="C33" s="163"/>
      <c r="D33" s="163"/>
      <c r="E33" s="163"/>
      <c r="F33" s="163"/>
      <c r="G33" s="164"/>
      <c r="H33" s="165"/>
      <c r="I33" s="166" t="s">
        <v>0</v>
      </c>
      <c r="J33" s="167"/>
      <c r="K33" s="168" t="s">
        <v>18</v>
      </c>
      <c r="L33" s="169"/>
      <c r="M33" s="169"/>
      <c r="N33" s="169"/>
      <c r="O33" s="115">
        <f t="shared" si="2"/>
        <v>0</v>
      </c>
      <c r="P33" s="115"/>
      <c r="Q33" s="116">
        <f t="shared" si="3"/>
        <v>0</v>
      </c>
      <c r="R33" s="116"/>
      <c r="S33" s="7"/>
      <c r="AC33" s="40">
        <v>27</v>
      </c>
      <c r="AD33" s="40">
        <v>177900</v>
      </c>
      <c r="AE33" s="40">
        <f t="shared" si="0"/>
        <v>137700</v>
      </c>
      <c r="AF33" s="40">
        <f t="shared" si="1"/>
        <v>159732</v>
      </c>
    </row>
    <row r="34" spans="1:32" ht="15" customHeight="1" x14ac:dyDescent="0.15">
      <c r="B34" s="162"/>
      <c r="C34" s="163"/>
      <c r="D34" s="163"/>
      <c r="E34" s="163"/>
      <c r="F34" s="163"/>
      <c r="G34" s="164"/>
      <c r="H34" s="165"/>
      <c r="I34" s="166" t="s">
        <v>0</v>
      </c>
      <c r="J34" s="167"/>
      <c r="K34" s="168" t="s">
        <v>18</v>
      </c>
      <c r="L34" s="169"/>
      <c r="M34" s="169"/>
      <c r="N34" s="169"/>
      <c r="O34" s="115">
        <f t="shared" si="2"/>
        <v>0</v>
      </c>
      <c r="P34" s="115"/>
      <c r="Q34" s="116">
        <f t="shared" si="3"/>
        <v>0</v>
      </c>
      <c r="R34" s="116"/>
      <c r="S34" s="11"/>
      <c r="AC34" s="40">
        <v>28</v>
      </c>
      <c r="AD34" s="40">
        <v>179200</v>
      </c>
      <c r="AE34" s="40">
        <f t="shared" si="0"/>
        <v>138700</v>
      </c>
      <c r="AF34" s="40">
        <f t="shared" si="1"/>
        <v>160892</v>
      </c>
    </row>
    <row r="35" spans="1:32" ht="15" customHeight="1" x14ac:dyDescent="0.15">
      <c r="B35" s="162"/>
      <c r="C35" s="163"/>
      <c r="D35" s="163"/>
      <c r="E35" s="163"/>
      <c r="F35" s="163"/>
      <c r="G35" s="164"/>
      <c r="H35" s="165"/>
      <c r="I35" s="166" t="s">
        <v>0</v>
      </c>
      <c r="J35" s="167"/>
      <c r="K35" s="168" t="s">
        <v>18</v>
      </c>
      <c r="L35" s="169"/>
      <c r="M35" s="169"/>
      <c r="N35" s="169"/>
      <c r="O35" s="115">
        <f t="shared" si="2"/>
        <v>0</v>
      </c>
      <c r="P35" s="115"/>
      <c r="Q35" s="116">
        <f t="shared" si="3"/>
        <v>0</v>
      </c>
      <c r="R35" s="116"/>
      <c r="W35" s="35"/>
      <c r="Y35" s="36"/>
      <c r="AC35" s="40">
        <v>29</v>
      </c>
      <c r="AD35" s="40">
        <v>180300</v>
      </c>
      <c r="AE35" s="40">
        <f t="shared" si="0"/>
        <v>139600</v>
      </c>
      <c r="AF35" s="40">
        <f t="shared" si="1"/>
        <v>161936</v>
      </c>
    </row>
    <row r="36" spans="1:32" ht="15" customHeight="1" x14ac:dyDescent="0.15">
      <c r="B36" s="162"/>
      <c r="C36" s="163"/>
      <c r="D36" s="163"/>
      <c r="E36" s="163"/>
      <c r="F36" s="163"/>
      <c r="G36" s="164"/>
      <c r="H36" s="165"/>
      <c r="I36" s="166" t="s">
        <v>0</v>
      </c>
      <c r="J36" s="167"/>
      <c r="K36" s="168" t="s">
        <v>18</v>
      </c>
      <c r="L36" s="169"/>
      <c r="M36" s="169"/>
      <c r="N36" s="169"/>
      <c r="O36" s="115">
        <f t="shared" si="2"/>
        <v>0</v>
      </c>
      <c r="P36" s="115"/>
      <c r="Q36" s="116">
        <f t="shared" si="3"/>
        <v>0</v>
      </c>
      <c r="R36" s="116"/>
      <c r="S36" s="6"/>
      <c r="W36" s="35"/>
      <c r="Y36" s="36"/>
      <c r="AC36" s="40">
        <v>30</v>
      </c>
      <c r="AD36" s="40">
        <v>181500</v>
      </c>
      <c r="AE36" s="40">
        <f t="shared" si="0"/>
        <v>140500</v>
      </c>
      <c r="AF36" s="40">
        <f t="shared" si="1"/>
        <v>162980</v>
      </c>
    </row>
    <row r="37" spans="1:32" ht="15" customHeight="1" thickBot="1" x14ac:dyDescent="0.2">
      <c r="B37" s="9"/>
      <c r="C37" s="9"/>
      <c r="D37" s="9"/>
      <c r="E37" s="9"/>
      <c r="F37" s="9"/>
      <c r="G37" s="9"/>
      <c r="H37" s="9"/>
      <c r="I37" s="10"/>
      <c r="J37" s="9"/>
      <c r="K37" s="10"/>
      <c r="L37" s="9"/>
      <c r="M37" s="9"/>
      <c r="N37" s="9"/>
      <c r="O37" s="9"/>
      <c r="P37" s="11"/>
      <c r="Q37" s="9"/>
      <c r="R37" s="11"/>
      <c r="S37" s="14"/>
      <c r="W37" s="35"/>
      <c r="Y37" s="36"/>
      <c r="AC37" s="40">
        <v>31</v>
      </c>
      <c r="AD37" s="40">
        <v>182700</v>
      </c>
      <c r="AE37" s="40">
        <f t="shared" si="0"/>
        <v>141400</v>
      </c>
      <c r="AF37" s="40">
        <f t="shared" si="1"/>
        <v>164024</v>
      </c>
    </row>
    <row r="38" spans="1:32" ht="15" customHeight="1" x14ac:dyDescent="0.15">
      <c r="B38" s="12"/>
      <c r="C38" s="12"/>
      <c r="D38" s="12"/>
      <c r="E38" s="96" t="s">
        <v>31</v>
      </c>
      <c r="F38" s="97"/>
      <c r="G38" s="98"/>
      <c r="H38" s="102">
        <f>ROUNDUP(SUM(Q25:R36),0)</f>
        <v>0</v>
      </c>
      <c r="I38" s="102"/>
      <c r="J38" s="104" t="s">
        <v>1</v>
      </c>
      <c r="K38" s="106" t="s">
        <v>32</v>
      </c>
      <c r="L38" s="107" t="s">
        <v>44</v>
      </c>
      <c r="M38" s="108"/>
      <c r="N38" s="109"/>
      <c r="O38" s="113">
        <f>IF(H38&lt;=60,ROUNDDOWN(H38/3,0),20+ROUNDDOWN((H38-60)/4.5,0))</f>
        <v>0</v>
      </c>
      <c r="P38" s="113"/>
      <c r="Q38" s="82" t="s">
        <v>8</v>
      </c>
      <c r="R38" s="11"/>
      <c r="S38" s="14"/>
      <c r="AC38" s="40">
        <v>32</v>
      </c>
      <c r="AD38" s="40">
        <v>183900</v>
      </c>
      <c r="AE38" s="40">
        <f t="shared" si="0"/>
        <v>142400</v>
      </c>
      <c r="AF38" s="40">
        <f t="shared" si="1"/>
        <v>165184</v>
      </c>
    </row>
    <row r="39" spans="1:32" ht="15" customHeight="1" thickBot="1" x14ac:dyDescent="0.2">
      <c r="B39" s="12"/>
      <c r="C39" s="12"/>
      <c r="D39" s="12"/>
      <c r="E39" s="99"/>
      <c r="F39" s="100"/>
      <c r="G39" s="101"/>
      <c r="H39" s="103"/>
      <c r="I39" s="103"/>
      <c r="J39" s="105"/>
      <c r="K39" s="106"/>
      <c r="L39" s="110"/>
      <c r="M39" s="111"/>
      <c r="N39" s="112"/>
      <c r="O39" s="114"/>
      <c r="P39" s="114"/>
      <c r="Q39" s="83"/>
      <c r="R39" s="11"/>
      <c r="AC39" s="40">
        <v>33</v>
      </c>
      <c r="AD39" s="40">
        <v>185200</v>
      </c>
      <c r="AE39" s="40">
        <f t="shared" si="0"/>
        <v>143400</v>
      </c>
      <c r="AF39" s="40">
        <f t="shared" si="1"/>
        <v>166344</v>
      </c>
    </row>
    <row r="40" spans="1:32" ht="15" customHeight="1" x14ac:dyDescent="0.15">
      <c r="B40" s="12"/>
      <c r="C40" s="12"/>
      <c r="D40" s="12"/>
      <c r="E40" s="33"/>
      <c r="F40" s="28"/>
      <c r="G40" s="28"/>
      <c r="H40" s="33"/>
      <c r="I40" s="28"/>
      <c r="J40" s="28"/>
      <c r="K40" s="28"/>
      <c r="L40" s="28"/>
      <c r="M40" s="28"/>
      <c r="N40" s="28"/>
      <c r="O40" s="28"/>
      <c r="P40" s="28"/>
      <c r="Q40" s="28"/>
      <c r="R40" s="11"/>
      <c r="AC40" s="40">
        <v>34</v>
      </c>
      <c r="AD40" s="40">
        <v>186300</v>
      </c>
      <c r="AE40" s="40">
        <f t="shared" si="0"/>
        <v>144200</v>
      </c>
      <c r="AF40" s="40">
        <f t="shared" si="1"/>
        <v>167272</v>
      </c>
    </row>
    <row r="41" spans="1:32" ht="15" customHeight="1" thickBot="1" x14ac:dyDescent="0.2">
      <c r="B41" s="1" t="s">
        <v>21</v>
      </c>
      <c r="AC41" s="40">
        <v>35</v>
      </c>
      <c r="AD41" s="40">
        <v>187500</v>
      </c>
      <c r="AE41" s="40">
        <f t="shared" si="0"/>
        <v>145200</v>
      </c>
      <c r="AF41" s="40">
        <f t="shared" si="1"/>
        <v>168432</v>
      </c>
    </row>
    <row r="42" spans="1:32" ht="15" customHeight="1" x14ac:dyDescent="0.15">
      <c r="B42" s="84" t="s">
        <v>23</v>
      </c>
      <c r="C42" s="85"/>
      <c r="D42" s="85"/>
      <c r="E42" s="85"/>
      <c r="F42" s="85"/>
      <c r="G42" s="86"/>
      <c r="H42" s="80" t="s">
        <v>3</v>
      </c>
      <c r="I42" s="80"/>
      <c r="J42" s="80"/>
      <c r="K42" s="80"/>
      <c r="L42" s="80" t="s">
        <v>28</v>
      </c>
      <c r="M42" s="80"/>
      <c r="N42" s="84"/>
      <c r="O42" s="87" t="s">
        <v>45</v>
      </c>
      <c r="P42" s="88"/>
      <c r="Q42" s="89"/>
      <c r="R42" s="15"/>
      <c r="AC42" s="40">
        <v>36</v>
      </c>
      <c r="AD42" s="40">
        <v>188700</v>
      </c>
      <c r="AE42" s="40">
        <f t="shared" si="0"/>
        <v>146100</v>
      </c>
      <c r="AF42" s="40">
        <f t="shared" si="1"/>
        <v>169476</v>
      </c>
    </row>
    <row r="43" spans="1:32" ht="15" customHeight="1" thickBot="1" x14ac:dyDescent="0.2">
      <c r="B43" s="162"/>
      <c r="C43" s="163"/>
      <c r="D43" s="163"/>
      <c r="E43" s="163"/>
      <c r="F43" s="163"/>
      <c r="G43" s="164"/>
      <c r="H43" s="165"/>
      <c r="I43" s="166" t="s">
        <v>0</v>
      </c>
      <c r="J43" s="167"/>
      <c r="K43" s="168" t="s">
        <v>18</v>
      </c>
      <c r="L43" s="169"/>
      <c r="M43" s="169"/>
      <c r="N43" s="162"/>
      <c r="O43" s="94">
        <f>IF(L43="",$AA$7,VLOOKUP(L43,$Z$5:$AA$6,2,0))</f>
        <v>0</v>
      </c>
      <c r="P43" s="95"/>
      <c r="Q43" s="20" t="s">
        <v>8</v>
      </c>
      <c r="R43" s="16"/>
      <c r="AC43" s="40">
        <v>37</v>
      </c>
      <c r="AD43" s="40">
        <v>189700</v>
      </c>
      <c r="AE43" s="40">
        <f t="shared" si="0"/>
        <v>146900</v>
      </c>
      <c r="AF43" s="40">
        <f t="shared" si="1"/>
        <v>170404</v>
      </c>
    </row>
    <row r="44" spans="1:32" ht="15" customHeight="1" x14ac:dyDescent="0.15">
      <c r="AC44" s="40">
        <v>38</v>
      </c>
      <c r="AD44" s="40">
        <v>190900</v>
      </c>
      <c r="AE44" s="40">
        <f t="shared" si="0"/>
        <v>147800</v>
      </c>
      <c r="AF44" s="40">
        <f t="shared" si="1"/>
        <v>171448</v>
      </c>
    </row>
    <row r="45" spans="1:32" ht="15" customHeight="1" x14ac:dyDescent="0.15">
      <c r="AC45" s="40">
        <v>39</v>
      </c>
      <c r="AD45" s="40">
        <v>192000</v>
      </c>
      <c r="AE45" s="40">
        <f t="shared" si="0"/>
        <v>148600</v>
      </c>
      <c r="AF45" s="40">
        <f t="shared" si="1"/>
        <v>172376</v>
      </c>
    </row>
    <row r="46" spans="1:32" ht="15" customHeight="1" thickBot="1" x14ac:dyDescent="0.2">
      <c r="A46" s="1" t="s">
        <v>48</v>
      </c>
      <c r="AC46" s="40">
        <v>40</v>
      </c>
      <c r="AD46" s="40">
        <v>193200</v>
      </c>
      <c r="AE46" s="40">
        <f t="shared" si="0"/>
        <v>149600</v>
      </c>
      <c r="AF46" s="40">
        <f t="shared" si="1"/>
        <v>173536</v>
      </c>
    </row>
    <row r="47" spans="1:32" ht="15" customHeight="1" x14ac:dyDescent="0.15">
      <c r="B47" s="80" t="s">
        <v>49</v>
      </c>
      <c r="C47" s="80"/>
      <c r="D47" s="80"/>
      <c r="E47" s="81" t="s">
        <v>50</v>
      </c>
      <c r="F47" s="80" t="s">
        <v>51</v>
      </c>
      <c r="G47" s="80"/>
      <c r="H47" s="80"/>
      <c r="I47" s="81" t="s">
        <v>50</v>
      </c>
      <c r="J47" s="80" t="s">
        <v>45</v>
      </c>
      <c r="K47" s="80"/>
      <c r="L47" s="80"/>
      <c r="M47" s="81" t="s">
        <v>53</v>
      </c>
      <c r="N47" s="63" t="s">
        <v>54</v>
      </c>
      <c r="O47" s="64"/>
      <c r="P47" s="64"/>
      <c r="Q47" s="65"/>
      <c r="AC47" s="40">
        <v>41</v>
      </c>
      <c r="AD47" s="40">
        <v>194200</v>
      </c>
      <c r="AE47" s="40">
        <f t="shared" si="0"/>
        <v>150300</v>
      </c>
      <c r="AF47" s="40">
        <f t="shared" si="1"/>
        <v>174348</v>
      </c>
    </row>
    <row r="48" spans="1:32" ht="15" customHeight="1" thickBot="1" x14ac:dyDescent="0.2">
      <c r="B48" s="66">
        <f>F8</f>
        <v>9</v>
      </c>
      <c r="C48" s="67"/>
      <c r="D48" s="23" t="s">
        <v>8</v>
      </c>
      <c r="E48" s="81"/>
      <c r="F48" s="68">
        <f>O38</f>
        <v>0</v>
      </c>
      <c r="G48" s="67"/>
      <c r="H48" s="23" t="s">
        <v>8</v>
      </c>
      <c r="I48" s="81"/>
      <c r="J48" s="66">
        <f>O43</f>
        <v>0</v>
      </c>
      <c r="K48" s="67"/>
      <c r="L48" s="23" t="s">
        <v>8</v>
      </c>
      <c r="M48" s="81"/>
      <c r="N48" s="24">
        <f>D8</f>
        <v>1</v>
      </c>
      <c r="O48" s="25" t="s">
        <v>7</v>
      </c>
      <c r="P48" s="26">
        <f>IF(B48+F48+J48&gt;=F9,F9,B48+F48+J48)</f>
        <v>9</v>
      </c>
      <c r="Q48" s="27" t="s">
        <v>8</v>
      </c>
      <c r="AC48" s="40">
        <v>42</v>
      </c>
      <c r="AD48" s="40">
        <v>195400</v>
      </c>
      <c r="AE48" s="40">
        <f t="shared" si="0"/>
        <v>151300</v>
      </c>
      <c r="AF48" s="40">
        <f t="shared" si="1"/>
        <v>175508</v>
      </c>
    </row>
    <row r="49" spans="1:32" ht="15" customHeight="1" x14ac:dyDescent="0.15">
      <c r="N49" s="69" t="s">
        <v>56</v>
      </c>
      <c r="O49" s="69"/>
      <c r="P49" s="69"/>
      <c r="Q49" s="69"/>
      <c r="R49" s="69"/>
      <c r="AC49" s="40">
        <v>43</v>
      </c>
      <c r="AD49" s="40">
        <v>196600</v>
      </c>
      <c r="AE49" s="40">
        <f t="shared" si="0"/>
        <v>152200</v>
      </c>
      <c r="AF49" s="40">
        <f t="shared" si="1"/>
        <v>176552</v>
      </c>
    </row>
    <row r="50" spans="1:32" ht="15" customHeight="1" x14ac:dyDescent="0.15">
      <c r="N50" s="69"/>
      <c r="O50" s="69"/>
      <c r="P50" s="69"/>
      <c r="Q50" s="69"/>
      <c r="R50" s="69"/>
      <c r="AC50" s="40">
        <v>44</v>
      </c>
      <c r="AD50" s="40">
        <v>197700</v>
      </c>
      <c r="AE50" s="40">
        <f t="shared" si="0"/>
        <v>153100</v>
      </c>
      <c r="AF50" s="40">
        <f t="shared" si="1"/>
        <v>177596</v>
      </c>
    </row>
    <row r="51" spans="1:32" ht="15" customHeight="1" thickBot="1" x14ac:dyDescent="0.2">
      <c r="K51" s="1" t="s">
        <v>57</v>
      </c>
      <c r="AC51" s="40">
        <v>45</v>
      </c>
      <c r="AD51" s="40">
        <v>198600</v>
      </c>
      <c r="AE51" s="40">
        <f t="shared" si="0"/>
        <v>153800</v>
      </c>
      <c r="AF51" s="40">
        <f t="shared" si="1"/>
        <v>178408</v>
      </c>
    </row>
    <row r="52" spans="1:32" ht="15" customHeight="1" x14ac:dyDescent="0.15">
      <c r="K52" s="70" t="s">
        <v>42</v>
      </c>
      <c r="L52" s="71"/>
      <c r="M52" s="71"/>
      <c r="N52" s="72"/>
      <c r="O52" s="76" t="s">
        <v>46</v>
      </c>
      <c r="P52" s="71"/>
      <c r="Q52" s="71"/>
      <c r="R52" s="77"/>
      <c r="AC52" s="40">
        <v>46</v>
      </c>
      <c r="AD52" s="40">
        <v>199700</v>
      </c>
      <c r="AE52" s="40">
        <f t="shared" si="0"/>
        <v>154600</v>
      </c>
      <c r="AF52" s="40">
        <f t="shared" si="1"/>
        <v>179336</v>
      </c>
    </row>
    <row r="53" spans="1:32" ht="15" customHeight="1" x14ac:dyDescent="0.15">
      <c r="K53" s="73"/>
      <c r="L53" s="74"/>
      <c r="M53" s="74"/>
      <c r="N53" s="75"/>
      <c r="O53" s="78"/>
      <c r="P53" s="74"/>
      <c r="Q53" s="74"/>
      <c r="R53" s="79"/>
      <c r="AC53" s="40">
        <v>47</v>
      </c>
      <c r="AD53" s="40">
        <v>200800</v>
      </c>
      <c r="AE53" s="40">
        <f t="shared" si="0"/>
        <v>155500</v>
      </c>
      <c r="AF53" s="40">
        <f t="shared" si="1"/>
        <v>180380</v>
      </c>
    </row>
    <row r="54" spans="1:32" ht="15" customHeight="1" thickBot="1" x14ac:dyDescent="0.2">
      <c r="K54" s="55">
        <f>VLOOKUP(P48,$AC$7:$AF$131,4,0)</f>
        <v>139200</v>
      </c>
      <c r="L54" s="56"/>
      <c r="M54" s="56"/>
      <c r="N54" s="57"/>
      <c r="O54" s="58">
        <f>ROUND(((K54*12)+ROUNDDOWN(K54*$V$12*0.75,0)+ROUNDDOWN(K54*$V$13,0))/10000,0)</f>
        <v>199</v>
      </c>
      <c r="P54" s="59"/>
      <c r="Q54" s="59"/>
      <c r="R54" s="60"/>
      <c r="AC54" s="40">
        <v>48</v>
      </c>
      <c r="AD54" s="40">
        <v>201900</v>
      </c>
      <c r="AE54" s="40">
        <f t="shared" si="0"/>
        <v>156300</v>
      </c>
      <c r="AF54" s="40">
        <f t="shared" si="1"/>
        <v>181308</v>
      </c>
    </row>
    <row r="55" spans="1:32" ht="15" customHeight="1" x14ac:dyDescent="0.15">
      <c r="AC55" s="40">
        <v>49</v>
      </c>
      <c r="AD55" s="40">
        <v>202900</v>
      </c>
      <c r="AE55" s="40">
        <f t="shared" si="0"/>
        <v>157100</v>
      </c>
      <c r="AF55" s="40">
        <f t="shared" si="1"/>
        <v>182236</v>
      </c>
    </row>
    <row r="56" spans="1:32" ht="15" customHeight="1" x14ac:dyDescent="0.15">
      <c r="A56" s="61" t="s">
        <v>60</v>
      </c>
      <c r="B56" s="61"/>
      <c r="C56" s="61"/>
      <c r="D56" s="61"/>
      <c r="E56" s="61"/>
      <c r="F56" s="61"/>
      <c r="G56" s="61"/>
      <c r="H56" s="61"/>
      <c r="I56" s="61"/>
      <c r="J56" s="61"/>
      <c r="K56" s="61"/>
      <c r="L56" s="61"/>
      <c r="M56" s="61"/>
      <c r="N56" s="61"/>
      <c r="O56" s="61"/>
      <c r="P56" s="61"/>
      <c r="Q56" s="61"/>
      <c r="R56" s="61"/>
      <c r="AC56" s="40">
        <v>50</v>
      </c>
      <c r="AD56" s="40">
        <v>204000</v>
      </c>
      <c r="AE56" s="40">
        <f t="shared" si="0"/>
        <v>157900</v>
      </c>
      <c r="AF56" s="40">
        <f t="shared" si="1"/>
        <v>183164</v>
      </c>
    </row>
    <row r="57" spans="1:32" ht="8.25" customHeight="1" x14ac:dyDescent="0.15">
      <c r="AC57" s="40">
        <v>51</v>
      </c>
      <c r="AD57" s="40">
        <v>205100</v>
      </c>
      <c r="AE57" s="40">
        <f t="shared" si="0"/>
        <v>158800</v>
      </c>
      <c r="AF57" s="40">
        <f t="shared" si="1"/>
        <v>184208</v>
      </c>
    </row>
    <row r="58" spans="1:32" ht="15" customHeight="1" x14ac:dyDescent="0.15">
      <c r="AC58" s="40">
        <v>52</v>
      </c>
      <c r="AD58" s="40">
        <v>206200</v>
      </c>
      <c r="AE58" s="40">
        <f t="shared" si="0"/>
        <v>159600</v>
      </c>
      <c r="AF58" s="40">
        <f t="shared" si="1"/>
        <v>185136</v>
      </c>
    </row>
    <row r="59" spans="1:32" ht="15" customHeight="1" x14ac:dyDescent="0.15">
      <c r="AC59" s="40">
        <v>53</v>
      </c>
      <c r="AD59" s="40">
        <v>207100</v>
      </c>
      <c r="AE59" s="40">
        <f t="shared" si="0"/>
        <v>160300</v>
      </c>
      <c r="AF59" s="40">
        <f t="shared" si="1"/>
        <v>185948</v>
      </c>
    </row>
    <row r="60" spans="1:32" ht="15" customHeight="1" x14ac:dyDescent="0.15">
      <c r="AC60" s="40">
        <v>54</v>
      </c>
      <c r="AD60" s="40">
        <v>208100</v>
      </c>
      <c r="AE60" s="40">
        <f t="shared" si="0"/>
        <v>161100</v>
      </c>
      <c r="AF60" s="40">
        <f t="shared" si="1"/>
        <v>186876</v>
      </c>
    </row>
    <row r="61" spans="1:32" ht="15" customHeight="1" x14ac:dyDescent="0.15">
      <c r="AC61" s="40">
        <v>55</v>
      </c>
      <c r="AD61" s="40">
        <v>209200</v>
      </c>
      <c r="AE61" s="40">
        <f t="shared" si="0"/>
        <v>162000</v>
      </c>
      <c r="AF61" s="40">
        <f t="shared" si="1"/>
        <v>187920</v>
      </c>
    </row>
    <row r="62" spans="1:32" ht="15" customHeight="1" x14ac:dyDescent="0.15">
      <c r="AC62" s="40">
        <v>56</v>
      </c>
      <c r="AD62" s="40">
        <v>210300</v>
      </c>
      <c r="AE62" s="40">
        <f t="shared" si="0"/>
        <v>162800</v>
      </c>
      <c r="AF62" s="40">
        <f t="shared" si="1"/>
        <v>188848</v>
      </c>
    </row>
    <row r="63" spans="1:32" ht="15" customHeight="1" x14ac:dyDescent="0.15">
      <c r="AC63" s="40">
        <v>57</v>
      </c>
      <c r="AD63" s="40">
        <v>211200</v>
      </c>
      <c r="AE63" s="40">
        <f t="shared" si="0"/>
        <v>163500</v>
      </c>
      <c r="AF63" s="40">
        <f t="shared" si="1"/>
        <v>189660</v>
      </c>
    </row>
    <row r="64" spans="1:32" ht="15" customHeight="1" x14ac:dyDescent="0.15">
      <c r="AC64" s="40">
        <v>58</v>
      </c>
      <c r="AD64" s="40">
        <v>212200</v>
      </c>
      <c r="AE64" s="40">
        <f t="shared" si="0"/>
        <v>164300</v>
      </c>
      <c r="AF64" s="40">
        <f t="shared" si="1"/>
        <v>190588</v>
      </c>
    </row>
    <row r="65" spans="29:32" ht="15" customHeight="1" x14ac:dyDescent="0.15">
      <c r="AC65" s="40">
        <v>59</v>
      </c>
      <c r="AD65" s="40">
        <v>213300</v>
      </c>
      <c r="AE65" s="40">
        <f t="shared" si="0"/>
        <v>165100</v>
      </c>
      <c r="AF65" s="40">
        <f t="shared" si="1"/>
        <v>191516</v>
      </c>
    </row>
    <row r="66" spans="29:32" ht="15" customHeight="1" x14ac:dyDescent="0.15">
      <c r="AC66" s="40">
        <v>60</v>
      </c>
      <c r="AD66" s="40">
        <v>214400</v>
      </c>
      <c r="AE66" s="40">
        <f t="shared" si="0"/>
        <v>166000</v>
      </c>
      <c r="AF66" s="40">
        <f t="shared" si="1"/>
        <v>192560</v>
      </c>
    </row>
    <row r="67" spans="29:32" ht="15" customHeight="1" x14ac:dyDescent="0.15">
      <c r="AC67" s="40">
        <v>61</v>
      </c>
      <c r="AD67" s="40">
        <v>215300</v>
      </c>
      <c r="AE67" s="40">
        <f t="shared" si="0"/>
        <v>166700</v>
      </c>
      <c r="AF67" s="40">
        <f t="shared" si="1"/>
        <v>193372</v>
      </c>
    </row>
    <row r="68" spans="29:32" ht="15" customHeight="1" x14ac:dyDescent="0.15">
      <c r="AC68" s="40">
        <v>62</v>
      </c>
      <c r="AD68" s="40">
        <v>216300</v>
      </c>
      <c r="AE68" s="40">
        <f t="shared" si="0"/>
        <v>167500</v>
      </c>
      <c r="AF68" s="40">
        <f t="shared" si="1"/>
        <v>194300</v>
      </c>
    </row>
    <row r="69" spans="29:32" ht="15" customHeight="1" x14ac:dyDescent="0.15">
      <c r="AC69" s="40">
        <v>63</v>
      </c>
      <c r="AD69" s="40">
        <v>217400</v>
      </c>
      <c r="AE69" s="40">
        <f t="shared" si="0"/>
        <v>168300</v>
      </c>
      <c r="AF69" s="40">
        <f t="shared" si="1"/>
        <v>195228</v>
      </c>
    </row>
    <row r="70" spans="29:32" ht="15" customHeight="1" x14ac:dyDescent="0.15">
      <c r="AC70" s="40">
        <v>64</v>
      </c>
      <c r="AD70" s="40">
        <v>218500</v>
      </c>
      <c r="AE70" s="40">
        <f t="shared" si="0"/>
        <v>169200</v>
      </c>
      <c r="AF70" s="40">
        <f t="shared" si="1"/>
        <v>196272</v>
      </c>
    </row>
    <row r="71" spans="29:32" ht="15" customHeight="1" x14ac:dyDescent="0.15">
      <c r="AC71" s="40">
        <v>65</v>
      </c>
      <c r="AD71" s="40">
        <v>219400</v>
      </c>
      <c r="AE71" s="40">
        <f t="shared" si="0"/>
        <v>169900</v>
      </c>
      <c r="AF71" s="40">
        <f t="shared" si="1"/>
        <v>197084</v>
      </c>
    </row>
    <row r="72" spans="29:32" ht="15" customHeight="1" x14ac:dyDescent="0.15">
      <c r="AC72" s="40">
        <v>66</v>
      </c>
      <c r="AD72" s="40">
        <v>220400</v>
      </c>
      <c r="AE72" s="40">
        <f t="shared" ref="AE72:AE130" si="4">ROUND(AD72*$AE$6/$AD$6,-2)</f>
        <v>170600</v>
      </c>
      <c r="AF72" s="40">
        <f t="shared" ref="AF72:AF131" si="5">AE72+ROUNDDOWN(AE72*$AF$6,0)</f>
        <v>197896</v>
      </c>
    </row>
    <row r="73" spans="29:32" ht="15" customHeight="1" x14ac:dyDescent="0.15">
      <c r="AC73" s="40">
        <v>67</v>
      </c>
      <c r="AD73" s="40">
        <v>221500</v>
      </c>
      <c r="AE73" s="40">
        <f t="shared" si="4"/>
        <v>171500</v>
      </c>
      <c r="AF73" s="40">
        <f t="shared" si="5"/>
        <v>198940</v>
      </c>
    </row>
    <row r="74" spans="29:32" ht="15" customHeight="1" x14ac:dyDescent="0.15">
      <c r="AC74" s="40">
        <v>68</v>
      </c>
      <c r="AD74" s="40">
        <v>222600</v>
      </c>
      <c r="AE74" s="40">
        <f t="shared" si="4"/>
        <v>172300</v>
      </c>
      <c r="AF74" s="40">
        <f t="shared" si="5"/>
        <v>199868</v>
      </c>
    </row>
    <row r="75" spans="29:32" ht="15" customHeight="1" x14ac:dyDescent="0.15">
      <c r="AC75" s="40">
        <v>69</v>
      </c>
      <c r="AD75" s="40">
        <v>223500</v>
      </c>
      <c r="AE75" s="40">
        <f t="shared" si="4"/>
        <v>173000</v>
      </c>
      <c r="AF75" s="40">
        <f t="shared" si="5"/>
        <v>200680</v>
      </c>
    </row>
    <row r="76" spans="29:32" ht="15" customHeight="1" x14ac:dyDescent="0.15">
      <c r="AC76" s="40">
        <v>70</v>
      </c>
      <c r="AD76" s="40">
        <v>224500</v>
      </c>
      <c r="AE76" s="40">
        <f t="shared" si="4"/>
        <v>173800</v>
      </c>
      <c r="AF76" s="40">
        <f t="shared" si="5"/>
        <v>201608</v>
      </c>
    </row>
    <row r="77" spans="29:32" ht="15" customHeight="1" x14ac:dyDescent="0.15">
      <c r="AC77" s="40">
        <v>71</v>
      </c>
      <c r="AD77" s="40">
        <v>225600</v>
      </c>
      <c r="AE77" s="40">
        <f t="shared" si="4"/>
        <v>174700</v>
      </c>
      <c r="AF77" s="40">
        <f t="shared" si="5"/>
        <v>202652</v>
      </c>
    </row>
    <row r="78" spans="29:32" ht="15" customHeight="1" x14ac:dyDescent="0.15">
      <c r="AC78" s="40">
        <v>72</v>
      </c>
      <c r="AD78" s="40">
        <v>226700</v>
      </c>
      <c r="AE78" s="40">
        <f t="shared" si="4"/>
        <v>175500</v>
      </c>
      <c r="AF78" s="40">
        <f t="shared" si="5"/>
        <v>203580</v>
      </c>
    </row>
    <row r="79" spans="29:32" ht="15" customHeight="1" x14ac:dyDescent="0.15">
      <c r="AC79" s="40">
        <v>73</v>
      </c>
      <c r="AD79" s="40">
        <v>227600</v>
      </c>
      <c r="AE79" s="40">
        <f t="shared" si="4"/>
        <v>176200</v>
      </c>
      <c r="AF79" s="40">
        <f t="shared" si="5"/>
        <v>204392</v>
      </c>
    </row>
    <row r="80" spans="29:32" ht="15" customHeight="1" x14ac:dyDescent="0.15">
      <c r="AC80" s="40">
        <v>74</v>
      </c>
      <c r="AD80" s="40">
        <v>228600</v>
      </c>
      <c r="AE80" s="40">
        <f t="shared" si="4"/>
        <v>177000</v>
      </c>
      <c r="AF80" s="40">
        <f t="shared" si="5"/>
        <v>205320</v>
      </c>
    </row>
    <row r="81" spans="29:32" ht="15" customHeight="1" x14ac:dyDescent="0.15">
      <c r="AC81" s="40">
        <v>75</v>
      </c>
      <c r="AD81" s="40">
        <v>229600</v>
      </c>
      <c r="AE81" s="40">
        <f t="shared" si="4"/>
        <v>177800</v>
      </c>
      <c r="AF81" s="40">
        <f t="shared" si="5"/>
        <v>206248</v>
      </c>
    </row>
    <row r="82" spans="29:32" ht="15" customHeight="1" x14ac:dyDescent="0.15">
      <c r="AC82" s="40">
        <v>76</v>
      </c>
      <c r="AD82" s="40">
        <v>230700</v>
      </c>
      <c r="AE82" s="40">
        <f t="shared" si="4"/>
        <v>178600</v>
      </c>
      <c r="AF82" s="40">
        <f t="shared" si="5"/>
        <v>207176</v>
      </c>
    </row>
    <row r="83" spans="29:32" ht="15" customHeight="1" x14ac:dyDescent="0.15">
      <c r="AC83" s="40">
        <v>77</v>
      </c>
      <c r="AD83" s="40">
        <v>231600</v>
      </c>
      <c r="AE83" s="40">
        <f t="shared" si="4"/>
        <v>179300</v>
      </c>
      <c r="AF83" s="40">
        <f t="shared" si="5"/>
        <v>207988</v>
      </c>
    </row>
    <row r="84" spans="29:32" ht="15" customHeight="1" x14ac:dyDescent="0.15">
      <c r="AC84" s="40">
        <v>78</v>
      </c>
      <c r="AD84" s="40">
        <v>232600</v>
      </c>
      <c r="AE84" s="40">
        <f t="shared" si="4"/>
        <v>180100</v>
      </c>
      <c r="AF84" s="40">
        <f t="shared" si="5"/>
        <v>208916</v>
      </c>
    </row>
    <row r="85" spans="29:32" ht="15" customHeight="1" x14ac:dyDescent="0.15">
      <c r="AC85" s="40">
        <v>79</v>
      </c>
      <c r="AD85" s="40">
        <v>233600</v>
      </c>
      <c r="AE85" s="40">
        <f t="shared" si="4"/>
        <v>180900</v>
      </c>
      <c r="AF85" s="40">
        <f t="shared" si="5"/>
        <v>209844</v>
      </c>
    </row>
    <row r="86" spans="29:32" ht="15" customHeight="1" x14ac:dyDescent="0.15">
      <c r="AC86" s="40">
        <v>80</v>
      </c>
      <c r="AD86" s="40">
        <v>234700</v>
      </c>
      <c r="AE86" s="40">
        <f t="shared" si="4"/>
        <v>181700</v>
      </c>
      <c r="AF86" s="40">
        <f t="shared" si="5"/>
        <v>210772</v>
      </c>
    </row>
    <row r="87" spans="29:32" ht="15" customHeight="1" x14ac:dyDescent="0.15">
      <c r="AC87" s="40">
        <v>81</v>
      </c>
      <c r="AD87" s="40">
        <v>235600</v>
      </c>
      <c r="AE87" s="40">
        <f t="shared" si="4"/>
        <v>182400</v>
      </c>
      <c r="AF87" s="40">
        <f t="shared" si="5"/>
        <v>211584</v>
      </c>
    </row>
    <row r="88" spans="29:32" ht="15" customHeight="1" x14ac:dyDescent="0.15">
      <c r="AC88" s="40">
        <v>82</v>
      </c>
      <c r="AD88" s="40">
        <v>236600</v>
      </c>
      <c r="AE88" s="40">
        <f t="shared" si="4"/>
        <v>183200</v>
      </c>
      <c r="AF88" s="40">
        <f t="shared" si="5"/>
        <v>212512</v>
      </c>
    </row>
    <row r="89" spans="29:32" ht="15" customHeight="1" x14ac:dyDescent="0.15">
      <c r="AC89" s="40">
        <v>83</v>
      </c>
      <c r="AD89" s="40">
        <v>237600</v>
      </c>
      <c r="AE89" s="40">
        <f t="shared" si="4"/>
        <v>183900</v>
      </c>
      <c r="AF89" s="40">
        <f t="shared" si="5"/>
        <v>213324</v>
      </c>
    </row>
    <row r="90" spans="29:32" ht="15" customHeight="1" x14ac:dyDescent="0.15">
      <c r="AC90" s="40">
        <v>84</v>
      </c>
      <c r="AD90" s="40">
        <v>238700</v>
      </c>
      <c r="AE90" s="40">
        <f t="shared" si="4"/>
        <v>184800</v>
      </c>
      <c r="AF90" s="40">
        <f t="shared" si="5"/>
        <v>214368</v>
      </c>
    </row>
    <row r="91" spans="29:32" ht="15" customHeight="1" x14ac:dyDescent="0.15">
      <c r="AC91" s="40">
        <v>85</v>
      </c>
      <c r="AD91" s="40">
        <v>239600</v>
      </c>
      <c r="AE91" s="40">
        <f t="shared" si="4"/>
        <v>185500</v>
      </c>
      <c r="AF91" s="40">
        <f t="shared" si="5"/>
        <v>215180</v>
      </c>
    </row>
    <row r="92" spans="29:32" ht="15" customHeight="1" x14ac:dyDescent="0.15">
      <c r="AC92" s="40">
        <v>86</v>
      </c>
      <c r="AD92" s="40">
        <v>240600</v>
      </c>
      <c r="AE92" s="40">
        <f t="shared" si="4"/>
        <v>186300</v>
      </c>
      <c r="AF92" s="40">
        <f t="shared" si="5"/>
        <v>216108</v>
      </c>
    </row>
    <row r="93" spans="29:32" ht="15" customHeight="1" x14ac:dyDescent="0.15">
      <c r="AC93" s="40">
        <v>87</v>
      </c>
      <c r="AD93" s="40">
        <v>241600</v>
      </c>
      <c r="AE93" s="40">
        <f t="shared" si="4"/>
        <v>187000</v>
      </c>
      <c r="AF93" s="40">
        <f t="shared" si="5"/>
        <v>216920</v>
      </c>
    </row>
    <row r="94" spans="29:32" ht="15" customHeight="1" x14ac:dyDescent="0.15">
      <c r="AC94" s="40">
        <v>88</v>
      </c>
      <c r="AD94" s="40">
        <v>242700</v>
      </c>
      <c r="AE94" s="40">
        <f t="shared" si="4"/>
        <v>187900</v>
      </c>
      <c r="AF94" s="40">
        <f t="shared" si="5"/>
        <v>217964</v>
      </c>
    </row>
    <row r="95" spans="29:32" ht="15" customHeight="1" x14ac:dyDescent="0.15">
      <c r="AC95" s="40">
        <v>89</v>
      </c>
      <c r="AD95" s="40">
        <v>243600</v>
      </c>
      <c r="AE95" s="40">
        <f t="shared" si="4"/>
        <v>188600</v>
      </c>
      <c r="AF95" s="40">
        <f t="shared" si="5"/>
        <v>218776</v>
      </c>
    </row>
    <row r="96" spans="29:32" ht="15" customHeight="1" x14ac:dyDescent="0.15">
      <c r="AC96" s="40">
        <v>90</v>
      </c>
      <c r="AD96" s="40">
        <v>244600</v>
      </c>
      <c r="AE96" s="40">
        <f t="shared" si="4"/>
        <v>189400</v>
      </c>
      <c r="AF96" s="40">
        <f t="shared" si="5"/>
        <v>219704</v>
      </c>
    </row>
    <row r="97" spans="29:32" ht="15" customHeight="1" x14ac:dyDescent="0.15">
      <c r="AC97" s="40">
        <v>91</v>
      </c>
      <c r="AD97" s="40">
        <v>245700</v>
      </c>
      <c r="AE97" s="40">
        <f t="shared" si="4"/>
        <v>190200</v>
      </c>
      <c r="AF97" s="40">
        <f t="shared" si="5"/>
        <v>220632</v>
      </c>
    </row>
    <row r="98" spans="29:32" ht="15" customHeight="1" x14ac:dyDescent="0.15">
      <c r="AC98" s="40">
        <v>92</v>
      </c>
      <c r="AD98" s="40">
        <v>246800</v>
      </c>
      <c r="AE98" s="40">
        <f t="shared" si="4"/>
        <v>191100</v>
      </c>
      <c r="AF98" s="40">
        <f t="shared" si="5"/>
        <v>221676</v>
      </c>
    </row>
    <row r="99" spans="29:32" ht="15" customHeight="1" x14ac:dyDescent="0.15">
      <c r="AC99" s="40">
        <v>93</v>
      </c>
      <c r="AD99" s="40">
        <v>247700</v>
      </c>
      <c r="AE99" s="40">
        <f t="shared" si="4"/>
        <v>191800</v>
      </c>
      <c r="AF99" s="40">
        <f t="shared" si="5"/>
        <v>222488</v>
      </c>
    </row>
    <row r="100" spans="29:32" ht="15" customHeight="1" x14ac:dyDescent="0.15">
      <c r="AC100" s="40">
        <v>94</v>
      </c>
      <c r="AD100" s="40">
        <v>248700</v>
      </c>
      <c r="AE100" s="40">
        <f t="shared" si="4"/>
        <v>192500</v>
      </c>
      <c r="AF100" s="40">
        <f t="shared" si="5"/>
        <v>223300</v>
      </c>
    </row>
    <row r="101" spans="29:32" ht="15" customHeight="1" x14ac:dyDescent="0.15">
      <c r="AC101" s="40">
        <v>95</v>
      </c>
      <c r="AD101" s="40">
        <v>249800</v>
      </c>
      <c r="AE101" s="40">
        <f t="shared" si="4"/>
        <v>193400</v>
      </c>
      <c r="AF101" s="40">
        <f t="shared" si="5"/>
        <v>224344</v>
      </c>
    </row>
    <row r="102" spans="29:32" ht="15" customHeight="1" x14ac:dyDescent="0.15">
      <c r="AC102" s="40">
        <v>96</v>
      </c>
      <c r="AD102" s="40">
        <v>250900</v>
      </c>
      <c r="AE102" s="40">
        <f t="shared" si="4"/>
        <v>194200</v>
      </c>
      <c r="AF102" s="40">
        <f t="shared" si="5"/>
        <v>225272</v>
      </c>
    </row>
    <row r="103" spans="29:32" ht="15" customHeight="1" x14ac:dyDescent="0.15">
      <c r="AC103" s="40">
        <v>97</v>
      </c>
      <c r="AD103" s="40">
        <v>251800</v>
      </c>
      <c r="AE103" s="40">
        <f t="shared" si="4"/>
        <v>194900</v>
      </c>
      <c r="AF103" s="40">
        <f t="shared" si="5"/>
        <v>226084</v>
      </c>
    </row>
    <row r="104" spans="29:32" ht="15" customHeight="1" x14ac:dyDescent="0.15">
      <c r="AC104" s="40">
        <v>98</v>
      </c>
      <c r="AD104" s="40">
        <v>252800</v>
      </c>
      <c r="AE104" s="40">
        <f t="shared" si="4"/>
        <v>195700</v>
      </c>
      <c r="AF104" s="40">
        <f t="shared" si="5"/>
        <v>227012</v>
      </c>
    </row>
    <row r="105" spans="29:32" x14ac:dyDescent="0.15">
      <c r="AC105" s="40">
        <v>99</v>
      </c>
      <c r="AD105" s="40">
        <v>253900</v>
      </c>
      <c r="AE105" s="40">
        <f t="shared" si="4"/>
        <v>196600</v>
      </c>
      <c r="AF105" s="40">
        <f t="shared" si="5"/>
        <v>228056</v>
      </c>
    </row>
    <row r="106" spans="29:32" x14ac:dyDescent="0.15">
      <c r="AC106" s="40">
        <v>100</v>
      </c>
      <c r="AD106" s="40">
        <v>255000</v>
      </c>
      <c r="AE106" s="40">
        <f t="shared" si="4"/>
        <v>197400</v>
      </c>
      <c r="AF106" s="40">
        <f t="shared" si="5"/>
        <v>228984</v>
      </c>
    </row>
    <row r="107" spans="29:32" x14ac:dyDescent="0.15">
      <c r="AC107" s="40">
        <v>101</v>
      </c>
      <c r="AD107" s="40">
        <v>255900</v>
      </c>
      <c r="AE107" s="40">
        <f t="shared" si="4"/>
        <v>198100</v>
      </c>
      <c r="AF107" s="40">
        <f t="shared" si="5"/>
        <v>229796</v>
      </c>
    </row>
    <row r="108" spans="29:32" x14ac:dyDescent="0.15">
      <c r="AC108" s="40">
        <v>102</v>
      </c>
      <c r="AD108" s="40">
        <v>256900</v>
      </c>
      <c r="AE108" s="40">
        <f t="shared" si="4"/>
        <v>198900</v>
      </c>
      <c r="AF108" s="40">
        <f t="shared" si="5"/>
        <v>230724</v>
      </c>
    </row>
    <row r="109" spans="29:32" x14ac:dyDescent="0.15">
      <c r="AC109" s="40">
        <v>103</v>
      </c>
      <c r="AD109" s="40">
        <v>258000</v>
      </c>
      <c r="AE109" s="40">
        <f t="shared" si="4"/>
        <v>199700</v>
      </c>
      <c r="AF109" s="40">
        <f t="shared" si="5"/>
        <v>231652</v>
      </c>
    </row>
    <row r="110" spans="29:32" x14ac:dyDescent="0.15">
      <c r="AC110" s="40">
        <v>104</v>
      </c>
      <c r="AD110" s="40">
        <v>259100</v>
      </c>
      <c r="AE110" s="40">
        <f t="shared" si="4"/>
        <v>200600</v>
      </c>
      <c r="AF110" s="40">
        <f t="shared" si="5"/>
        <v>232696</v>
      </c>
    </row>
    <row r="111" spans="29:32" x14ac:dyDescent="0.15">
      <c r="AC111" s="40">
        <v>105</v>
      </c>
      <c r="AD111" s="40">
        <v>260000</v>
      </c>
      <c r="AE111" s="40">
        <f t="shared" si="4"/>
        <v>201300</v>
      </c>
      <c r="AF111" s="40">
        <f t="shared" si="5"/>
        <v>233508</v>
      </c>
    </row>
    <row r="112" spans="29:32" x14ac:dyDescent="0.15">
      <c r="AC112" s="40">
        <v>106</v>
      </c>
      <c r="AD112" s="40">
        <v>261000</v>
      </c>
      <c r="AE112" s="40">
        <f t="shared" si="4"/>
        <v>202100</v>
      </c>
      <c r="AF112" s="40">
        <f t="shared" si="5"/>
        <v>234436</v>
      </c>
    </row>
    <row r="113" spans="29:32" x14ac:dyDescent="0.15">
      <c r="AC113" s="40">
        <v>107</v>
      </c>
      <c r="AD113" s="40">
        <v>262100</v>
      </c>
      <c r="AE113" s="40">
        <f t="shared" si="4"/>
        <v>202900</v>
      </c>
      <c r="AF113" s="40">
        <f t="shared" si="5"/>
        <v>235364</v>
      </c>
    </row>
    <row r="114" spans="29:32" x14ac:dyDescent="0.15">
      <c r="AC114" s="40">
        <v>108</v>
      </c>
      <c r="AD114" s="40">
        <v>263200</v>
      </c>
      <c r="AE114" s="40">
        <f t="shared" si="4"/>
        <v>203800</v>
      </c>
      <c r="AF114" s="40">
        <f t="shared" si="5"/>
        <v>236408</v>
      </c>
    </row>
    <row r="115" spans="29:32" x14ac:dyDescent="0.15">
      <c r="AC115" s="40">
        <v>109</v>
      </c>
      <c r="AD115" s="40">
        <v>264100</v>
      </c>
      <c r="AE115" s="40">
        <f t="shared" si="4"/>
        <v>204500</v>
      </c>
      <c r="AF115" s="40">
        <f t="shared" si="5"/>
        <v>237220</v>
      </c>
    </row>
    <row r="116" spans="29:32" x14ac:dyDescent="0.15">
      <c r="AC116" s="40">
        <v>110</v>
      </c>
      <c r="AD116" s="40">
        <v>265100</v>
      </c>
      <c r="AE116" s="40">
        <f t="shared" si="4"/>
        <v>205200</v>
      </c>
      <c r="AF116" s="40">
        <f t="shared" si="5"/>
        <v>238032</v>
      </c>
    </row>
    <row r="117" spans="29:32" x14ac:dyDescent="0.15">
      <c r="AC117" s="40">
        <v>111</v>
      </c>
      <c r="AD117" s="40">
        <v>266200</v>
      </c>
      <c r="AE117" s="40">
        <f t="shared" si="4"/>
        <v>206100</v>
      </c>
      <c r="AF117" s="40">
        <f t="shared" si="5"/>
        <v>239076</v>
      </c>
    </row>
    <row r="118" spans="29:32" x14ac:dyDescent="0.15">
      <c r="AC118" s="40">
        <v>112</v>
      </c>
      <c r="AD118" s="40">
        <v>267300</v>
      </c>
      <c r="AE118" s="40">
        <f t="shared" si="4"/>
        <v>206900</v>
      </c>
      <c r="AF118" s="40">
        <f t="shared" si="5"/>
        <v>240004</v>
      </c>
    </row>
    <row r="119" spans="29:32" x14ac:dyDescent="0.15">
      <c r="AC119" s="40">
        <v>113</v>
      </c>
      <c r="AD119" s="40">
        <v>268200</v>
      </c>
      <c r="AE119" s="40">
        <f t="shared" si="4"/>
        <v>207600</v>
      </c>
      <c r="AF119" s="40">
        <f t="shared" si="5"/>
        <v>240816</v>
      </c>
    </row>
    <row r="120" spans="29:32" x14ac:dyDescent="0.15">
      <c r="AC120" s="40">
        <v>114</v>
      </c>
      <c r="AD120" s="40">
        <v>269200</v>
      </c>
      <c r="AE120" s="40">
        <f t="shared" si="4"/>
        <v>208400</v>
      </c>
      <c r="AF120" s="40">
        <f t="shared" si="5"/>
        <v>241744</v>
      </c>
    </row>
    <row r="121" spans="29:32" x14ac:dyDescent="0.15">
      <c r="AC121" s="40">
        <v>115</v>
      </c>
      <c r="AD121" s="40">
        <v>270300</v>
      </c>
      <c r="AE121" s="40">
        <f t="shared" si="4"/>
        <v>209300</v>
      </c>
      <c r="AF121" s="40">
        <f t="shared" si="5"/>
        <v>242788</v>
      </c>
    </row>
    <row r="122" spans="29:32" x14ac:dyDescent="0.15">
      <c r="AC122" s="40">
        <v>116</v>
      </c>
      <c r="AD122" s="40">
        <v>271400</v>
      </c>
      <c r="AE122" s="40">
        <f t="shared" si="4"/>
        <v>210100</v>
      </c>
      <c r="AF122" s="40">
        <f t="shared" si="5"/>
        <v>243716</v>
      </c>
    </row>
    <row r="123" spans="29:32" x14ac:dyDescent="0.15">
      <c r="AC123" s="40">
        <v>117</v>
      </c>
      <c r="AD123" s="40">
        <v>272300</v>
      </c>
      <c r="AE123" s="40">
        <f t="shared" si="4"/>
        <v>210800</v>
      </c>
      <c r="AF123" s="40">
        <f t="shared" si="5"/>
        <v>244528</v>
      </c>
    </row>
    <row r="124" spans="29:32" x14ac:dyDescent="0.15">
      <c r="AC124" s="40">
        <v>118</v>
      </c>
      <c r="AD124" s="40">
        <v>273300</v>
      </c>
      <c r="AE124" s="40">
        <f t="shared" si="4"/>
        <v>211600</v>
      </c>
      <c r="AF124" s="40">
        <f t="shared" si="5"/>
        <v>245456</v>
      </c>
    </row>
    <row r="125" spans="29:32" x14ac:dyDescent="0.15">
      <c r="AC125" s="40">
        <v>119</v>
      </c>
      <c r="AD125" s="40">
        <v>274300</v>
      </c>
      <c r="AE125" s="40">
        <f t="shared" si="4"/>
        <v>212400</v>
      </c>
      <c r="AF125" s="40">
        <f t="shared" si="5"/>
        <v>246384</v>
      </c>
    </row>
    <row r="126" spans="29:32" x14ac:dyDescent="0.15">
      <c r="AC126" s="40">
        <v>120</v>
      </c>
      <c r="AD126" s="40">
        <v>275400</v>
      </c>
      <c r="AE126" s="40">
        <f t="shared" si="4"/>
        <v>213200</v>
      </c>
      <c r="AF126" s="40">
        <f t="shared" si="5"/>
        <v>247312</v>
      </c>
    </row>
    <row r="127" spans="29:32" x14ac:dyDescent="0.15">
      <c r="AC127" s="40">
        <v>121</v>
      </c>
      <c r="AD127" s="40">
        <v>276300</v>
      </c>
      <c r="AE127" s="40">
        <f t="shared" si="4"/>
        <v>213900</v>
      </c>
      <c r="AF127" s="40">
        <f t="shared" si="5"/>
        <v>248124</v>
      </c>
    </row>
    <row r="128" spans="29:32" x14ac:dyDescent="0.15">
      <c r="AC128" s="40">
        <v>122</v>
      </c>
      <c r="AD128" s="40">
        <v>277300</v>
      </c>
      <c r="AE128" s="40">
        <f t="shared" si="4"/>
        <v>214700</v>
      </c>
      <c r="AF128" s="40">
        <f t="shared" si="5"/>
        <v>249052</v>
      </c>
    </row>
    <row r="129" spans="29:32" x14ac:dyDescent="0.15">
      <c r="AC129" s="40">
        <v>123</v>
      </c>
      <c r="AD129" s="40">
        <v>278300</v>
      </c>
      <c r="AE129" s="40">
        <f t="shared" si="4"/>
        <v>215500</v>
      </c>
      <c r="AF129" s="40">
        <f t="shared" si="5"/>
        <v>249980</v>
      </c>
    </row>
    <row r="130" spans="29:32" x14ac:dyDescent="0.15">
      <c r="AC130" s="40">
        <v>124</v>
      </c>
      <c r="AD130" s="40">
        <v>279400</v>
      </c>
      <c r="AE130" s="40">
        <f t="shared" si="4"/>
        <v>216300</v>
      </c>
      <c r="AF130" s="40">
        <f t="shared" si="5"/>
        <v>250908</v>
      </c>
    </row>
    <row r="131" spans="29:32" x14ac:dyDescent="0.15">
      <c r="AC131" s="40">
        <v>125</v>
      </c>
      <c r="AD131" s="40">
        <v>280300</v>
      </c>
      <c r="AE131" s="40">
        <f>ROUND(AD131*$AE$6/$AD$6,-2)</f>
        <v>217000</v>
      </c>
      <c r="AF131" s="40">
        <f t="shared" si="5"/>
        <v>251720</v>
      </c>
    </row>
    <row r="132" spans="29:32" x14ac:dyDescent="0.15">
      <c r="AD132" s="35" t="s">
        <v>79</v>
      </c>
    </row>
    <row r="133" spans="29:32" x14ac:dyDescent="0.15">
      <c r="AD133" s="35" t="s">
        <v>79</v>
      </c>
    </row>
    <row r="134" spans="29:32" x14ac:dyDescent="0.15">
      <c r="AD134" s="35" t="s">
        <v>79</v>
      </c>
    </row>
    <row r="135" spans="29:32" x14ac:dyDescent="0.15">
      <c r="AD135" s="35" t="s">
        <v>79</v>
      </c>
    </row>
  </sheetData>
  <sheetProtection algorithmName="SHA-512" hashValue="a+oZnXkS2jAas5Qs1fuIJZslvd0hPevy9UZJOLqMkVz5cCTBLXepUL2K9fgP+NTIk06K8G5W/PLecPTmsDcw3g==" saltValue="sCmH1qqoX6zejuk6xfQlWg==" spinCount="100000" sheet="1" formatCells="0" formatColumns="0" formatRows="0" insertColumns="0" insertRows="0" insertHyperlinks="0" deleteColumns="0" deleteRows="0" sort="0" autoFilter="0" pivotTables="0"/>
  <mergeCells count="110">
    <mergeCell ref="L1:R1"/>
    <mergeCell ref="A3:S3"/>
    <mergeCell ref="B6:C7"/>
    <mergeCell ref="D6:G7"/>
    <mergeCell ref="I6:J7"/>
    <mergeCell ref="K6:N7"/>
    <mergeCell ref="O6:R7"/>
    <mergeCell ref="AC4:AC6"/>
    <mergeCell ref="AD4:AF4"/>
    <mergeCell ref="J10:R12"/>
    <mergeCell ref="B15:R15"/>
    <mergeCell ref="B16:R16"/>
    <mergeCell ref="B17:R17"/>
    <mergeCell ref="B18:R18"/>
    <mergeCell ref="B20:R20"/>
    <mergeCell ref="B8:C8"/>
    <mergeCell ref="I8:J8"/>
    <mergeCell ref="K8:N8"/>
    <mergeCell ref="O8:R8"/>
    <mergeCell ref="B9:C9"/>
    <mergeCell ref="I9:J9"/>
    <mergeCell ref="K9:N9"/>
    <mergeCell ref="O9:R9"/>
    <mergeCell ref="B19:R19"/>
    <mergeCell ref="B26:G26"/>
    <mergeCell ref="L26:N26"/>
    <mergeCell ref="O26:P26"/>
    <mergeCell ref="Q26:R26"/>
    <mergeCell ref="B27:G27"/>
    <mergeCell ref="L27:N27"/>
    <mergeCell ref="O27:P27"/>
    <mergeCell ref="Q27:R27"/>
    <mergeCell ref="B23:G24"/>
    <mergeCell ref="H23:K24"/>
    <mergeCell ref="L23:N24"/>
    <mergeCell ref="O23:P24"/>
    <mergeCell ref="Q23:R24"/>
    <mergeCell ref="B25:G25"/>
    <mergeCell ref="L25:N25"/>
    <mergeCell ref="O25:P25"/>
    <mergeCell ref="Q25:R25"/>
    <mergeCell ref="B30:G30"/>
    <mergeCell ref="L30:N30"/>
    <mergeCell ref="O30:P30"/>
    <mergeCell ref="Q30:R30"/>
    <mergeCell ref="B31:G31"/>
    <mergeCell ref="L31:N31"/>
    <mergeCell ref="O31:P31"/>
    <mergeCell ref="Q31:R31"/>
    <mergeCell ref="B28:G28"/>
    <mergeCell ref="L28:N28"/>
    <mergeCell ref="O28:P28"/>
    <mergeCell ref="Q28:R28"/>
    <mergeCell ref="B29:G29"/>
    <mergeCell ref="L29:N29"/>
    <mergeCell ref="O29:P29"/>
    <mergeCell ref="Q29:R29"/>
    <mergeCell ref="B34:G34"/>
    <mergeCell ref="L34:N34"/>
    <mergeCell ref="O34:P34"/>
    <mergeCell ref="Q34:R34"/>
    <mergeCell ref="B35:G35"/>
    <mergeCell ref="L35:N35"/>
    <mergeCell ref="O35:P35"/>
    <mergeCell ref="Q35:R35"/>
    <mergeCell ref="B32:G32"/>
    <mergeCell ref="L32:N32"/>
    <mergeCell ref="O32:P32"/>
    <mergeCell ref="Q32:R32"/>
    <mergeCell ref="B33:G33"/>
    <mergeCell ref="L33:N33"/>
    <mergeCell ref="O33:P33"/>
    <mergeCell ref="Q33:R33"/>
    <mergeCell ref="B43:G43"/>
    <mergeCell ref="L43:N43"/>
    <mergeCell ref="O43:P43"/>
    <mergeCell ref="B36:G36"/>
    <mergeCell ref="L36:N36"/>
    <mergeCell ref="O36:P36"/>
    <mergeCell ref="Q36:R36"/>
    <mergeCell ref="E38:G39"/>
    <mergeCell ref="H38:I39"/>
    <mergeCell ref="J38:J39"/>
    <mergeCell ref="K38:K39"/>
    <mergeCell ref="L38:N39"/>
    <mergeCell ref="O38:P39"/>
    <mergeCell ref="T11:V11"/>
    <mergeCell ref="T12:U12"/>
    <mergeCell ref="T13:U13"/>
    <mergeCell ref="K54:N54"/>
    <mergeCell ref="O54:R54"/>
    <mergeCell ref="A56:R56"/>
    <mergeCell ref="N47:Q47"/>
    <mergeCell ref="B48:C48"/>
    <mergeCell ref="F48:G48"/>
    <mergeCell ref="J48:K48"/>
    <mergeCell ref="N49:R50"/>
    <mergeCell ref="K52:N53"/>
    <mergeCell ref="O52:R53"/>
    <mergeCell ref="B47:D47"/>
    <mergeCell ref="E47:E48"/>
    <mergeCell ref="F47:H47"/>
    <mergeCell ref="I47:I48"/>
    <mergeCell ref="J47:L47"/>
    <mergeCell ref="M47:M48"/>
    <mergeCell ref="Q38:Q39"/>
    <mergeCell ref="B42:G42"/>
    <mergeCell ref="H42:K42"/>
    <mergeCell ref="L42:N42"/>
    <mergeCell ref="O42:Q42"/>
  </mergeCells>
  <phoneticPr fontId="1"/>
  <dataValidations count="3">
    <dataValidation type="list" allowBlank="1" showInputMessage="1" showErrorMessage="1" sqref="L25:N36">
      <formula1>$X$5:$X$8</formula1>
    </dataValidation>
    <dataValidation type="list" allowBlank="1" showInputMessage="1" showErrorMessage="1" sqref="L43:N43">
      <formula1>$Z$5:$Z$6</formula1>
    </dataValidation>
    <dataValidation type="list" allowBlank="1" showInputMessage="1" showErrorMessage="1" sqref="D6:G7">
      <formula1>$T$5:$T$7</formula1>
    </dataValidation>
  </dataValidations>
  <pageMargins left="0.59055118110236227" right="0.19685039370078741" top="0.78740157480314965" bottom="0.19685039370078741" header="0.31496062992125984" footer="0.31496062992125984"/>
  <pageSetup paperSize="9" scale="97"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83"/>
  <sheetViews>
    <sheetView showGridLines="0" view="pageBreakPreview" zoomScaleNormal="100" zoomScaleSheetLayoutView="100" workbookViewId="0">
      <selection activeCell="B20" sqref="B20:R20"/>
    </sheetView>
  </sheetViews>
  <sheetFormatPr defaultColWidth="9" defaultRowHeight="14.25" x14ac:dyDescent="0.15"/>
  <cols>
    <col min="1" max="1" width="2" style="1" customWidth="1"/>
    <col min="2" max="18" width="5.5" style="1" customWidth="1"/>
    <col min="19" max="19" width="5.375" style="1" customWidth="1"/>
    <col min="20" max="20" width="4.5" style="34" bestFit="1" customWidth="1"/>
    <col min="21" max="21" width="3" style="34" bestFit="1" customWidth="1"/>
    <col min="22" max="23" width="4.5" style="34" bestFit="1" customWidth="1"/>
    <col min="24" max="24" width="9" style="35" bestFit="1" customWidth="1"/>
    <col min="25" max="25" width="6" style="35" bestFit="1" customWidth="1"/>
    <col min="26" max="27" width="7.5" style="36" bestFit="1" customWidth="1"/>
    <col min="28" max="28" width="1.375" style="36" customWidth="1"/>
    <col min="29" max="29" width="3" style="35" bestFit="1" customWidth="1"/>
    <col min="30" max="32" width="6" style="35" bestFit="1" customWidth="1"/>
    <col min="33" max="16384" width="9" style="1"/>
  </cols>
  <sheetData>
    <row r="1" spans="1:32" ht="15" customHeight="1" x14ac:dyDescent="0.15">
      <c r="A1" s="1" t="s">
        <v>80</v>
      </c>
      <c r="L1" s="139" t="s">
        <v>39</v>
      </c>
      <c r="M1" s="139"/>
      <c r="N1" s="139"/>
      <c r="O1" s="139"/>
      <c r="P1" s="139"/>
      <c r="Q1" s="139"/>
      <c r="R1" s="139"/>
    </row>
    <row r="2" spans="1:32" ht="15" customHeight="1" x14ac:dyDescent="0.15">
      <c r="T2" s="37"/>
      <c r="U2" s="37"/>
      <c r="V2" s="37"/>
      <c r="W2" s="37"/>
      <c r="X2" s="37"/>
      <c r="Y2" s="37"/>
      <c r="Z2" s="37"/>
      <c r="AA2" s="37"/>
      <c r="AB2" s="37"/>
      <c r="AC2" s="37"/>
      <c r="AD2" s="37"/>
      <c r="AE2" s="37"/>
      <c r="AF2" s="37"/>
    </row>
    <row r="3" spans="1:32" ht="17.25" x14ac:dyDescent="0.15">
      <c r="A3" s="140" t="s">
        <v>67</v>
      </c>
      <c r="B3" s="140"/>
      <c r="C3" s="140"/>
      <c r="D3" s="140"/>
      <c r="E3" s="140"/>
      <c r="F3" s="140"/>
      <c r="G3" s="140"/>
      <c r="H3" s="140"/>
      <c r="I3" s="140"/>
      <c r="J3" s="140"/>
      <c r="K3" s="140"/>
      <c r="L3" s="140"/>
      <c r="M3" s="140"/>
      <c r="N3" s="140"/>
      <c r="O3" s="140"/>
      <c r="P3" s="140"/>
      <c r="Q3" s="140"/>
      <c r="R3" s="140"/>
      <c r="S3" s="140"/>
      <c r="T3" s="37"/>
      <c r="U3" s="37"/>
      <c r="V3" s="37"/>
      <c r="W3" s="37"/>
      <c r="X3" s="37"/>
      <c r="Y3" s="37"/>
      <c r="Z3" s="37"/>
      <c r="AA3" s="37"/>
      <c r="AB3" s="37"/>
      <c r="AC3" s="37"/>
      <c r="AD3" s="37"/>
      <c r="AE3" s="37"/>
      <c r="AF3" s="37"/>
    </row>
    <row r="4" spans="1:32" ht="15" customHeight="1" x14ac:dyDescent="0.15">
      <c r="T4" s="43" t="s">
        <v>6</v>
      </c>
      <c r="U4" s="43" t="s">
        <v>7</v>
      </c>
      <c r="V4" s="43" t="s">
        <v>8</v>
      </c>
      <c r="W4" s="43" t="s">
        <v>15</v>
      </c>
      <c r="X4" s="43" t="s">
        <v>19</v>
      </c>
      <c r="Y4" s="43" t="s">
        <v>20</v>
      </c>
      <c r="Z4" s="43" t="s">
        <v>26</v>
      </c>
      <c r="AA4" s="43" t="s">
        <v>27</v>
      </c>
      <c r="AC4" s="141" t="s">
        <v>47</v>
      </c>
      <c r="AD4" s="144" t="s">
        <v>35</v>
      </c>
      <c r="AE4" s="144"/>
      <c r="AF4" s="144"/>
    </row>
    <row r="5" spans="1:32" ht="15" customHeight="1" x14ac:dyDescent="0.15">
      <c r="A5" s="1" t="s">
        <v>14</v>
      </c>
      <c r="I5" s="1" t="s">
        <v>57</v>
      </c>
      <c r="T5" s="39" t="s">
        <v>9</v>
      </c>
      <c r="U5" s="39">
        <v>1</v>
      </c>
      <c r="V5" s="39">
        <v>19</v>
      </c>
      <c r="W5" s="39">
        <v>35</v>
      </c>
      <c r="X5" s="40" t="s">
        <v>5</v>
      </c>
      <c r="Y5" s="41">
        <v>1</v>
      </c>
      <c r="Z5" s="39" t="s">
        <v>24</v>
      </c>
      <c r="AA5" s="40">
        <v>8</v>
      </c>
      <c r="AC5" s="142"/>
      <c r="AD5" s="48" t="s">
        <v>34</v>
      </c>
      <c r="AE5" s="48" t="s">
        <v>69</v>
      </c>
      <c r="AF5" s="48" t="s">
        <v>68</v>
      </c>
    </row>
    <row r="6" spans="1:32" ht="15" customHeight="1" x14ac:dyDescent="0.15">
      <c r="B6" s="145" t="s">
        <v>43</v>
      </c>
      <c r="C6" s="146"/>
      <c r="D6" s="158" t="s">
        <v>65</v>
      </c>
      <c r="E6" s="158"/>
      <c r="F6" s="158"/>
      <c r="G6" s="159"/>
      <c r="I6" s="149"/>
      <c r="J6" s="150"/>
      <c r="K6" s="153" t="s">
        <v>42</v>
      </c>
      <c r="L6" s="154"/>
      <c r="M6" s="154"/>
      <c r="N6" s="155"/>
      <c r="O6" s="153" t="s">
        <v>46</v>
      </c>
      <c r="P6" s="154"/>
      <c r="Q6" s="154"/>
      <c r="R6" s="155"/>
      <c r="T6" s="39" t="s">
        <v>10</v>
      </c>
      <c r="U6" s="39">
        <v>1</v>
      </c>
      <c r="V6" s="39">
        <v>19</v>
      </c>
      <c r="W6" s="39">
        <v>55</v>
      </c>
      <c r="X6" s="40" t="s">
        <v>62</v>
      </c>
      <c r="Y6" s="41">
        <v>0.8</v>
      </c>
      <c r="Z6" s="39" t="s">
        <v>25</v>
      </c>
      <c r="AA6" s="40">
        <v>20</v>
      </c>
      <c r="AC6" s="143"/>
      <c r="AD6" s="48">
        <v>38.75</v>
      </c>
      <c r="AE6" s="48">
        <v>30</v>
      </c>
      <c r="AF6" s="49">
        <v>0.16</v>
      </c>
    </row>
    <row r="7" spans="1:32" ht="15" customHeight="1" thickBot="1" x14ac:dyDescent="0.2">
      <c r="B7" s="147"/>
      <c r="C7" s="148"/>
      <c r="D7" s="160"/>
      <c r="E7" s="160"/>
      <c r="F7" s="160"/>
      <c r="G7" s="161"/>
      <c r="H7" s="3"/>
      <c r="I7" s="151"/>
      <c r="J7" s="152"/>
      <c r="K7" s="78"/>
      <c r="L7" s="74"/>
      <c r="M7" s="74"/>
      <c r="N7" s="75"/>
      <c r="O7" s="78"/>
      <c r="P7" s="74"/>
      <c r="Q7" s="74"/>
      <c r="R7" s="75"/>
      <c r="T7" s="39" t="s">
        <v>11</v>
      </c>
      <c r="U7" s="39">
        <v>1</v>
      </c>
      <c r="V7" s="39">
        <v>19</v>
      </c>
      <c r="W7" s="39">
        <v>75</v>
      </c>
      <c r="X7" s="40" t="s">
        <v>61</v>
      </c>
      <c r="Y7" s="41">
        <v>0.5</v>
      </c>
      <c r="Z7" s="40"/>
      <c r="AA7" s="42">
        <v>0</v>
      </c>
      <c r="AC7" s="40">
        <v>1</v>
      </c>
      <c r="AD7" s="40">
        <v>127700</v>
      </c>
      <c r="AE7" s="40">
        <f>ROUND(AD7*$AE$6/$AD$6,-2)</f>
        <v>98900</v>
      </c>
      <c r="AF7" s="40">
        <f>AE7+ROUNDDOWN(AE7*$AF$6,0)</f>
        <v>114724</v>
      </c>
    </row>
    <row r="8" spans="1:32" ht="15" customHeight="1" thickBot="1" x14ac:dyDescent="0.2">
      <c r="B8" s="127" t="s">
        <v>2</v>
      </c>
      <c r="C8" s="128"/>
      <c r="D8" s="21">
        <f>VLOOKUP(D6,$T$5:$U$9,2,0)</f>
        <v>1</v>
      </c>
      <c r="E8" s="13" t="s">
        <v>7</v>
      </c>
      <c r="F8" s="13">
        <f>VLOOKUP(D6,$T$5:$V$9,3,0)</f>
        <v>19</v>
      </c>
      <c r="G8" s="22" t="s">
        <v>8</v>
      </c>
      <c r="H8" s="2"/>
      <c r="I8" s="129" t="s">
        <v>37</v>
      </c>
      <c r="J8" s="130"/>
      <c r="K8" s="131">
        <f>VLOOKUP(F8,$AC$7:$AF$183,4,0)</f>
        <v>130848</v>
      </c>
      <c r="L8" s="132"/>
      <c r="M8" s="132"/>
      <c r="N8" s="133"/>
      <c r="O8" s="134">
        <f>ROUND(((K8*12)+ROUNDDOWN(K8*$V$12*0.75,0)+ROUNDDOWN(K8*$V$13,0))/10000,0)</f>
        <v>187</v>
      </c>
      <c r="P8" s="135"/>
      <c r="Q8" s="135"/>
      <c r="R8" s="136"/>
      <c r="T8" s="39"/>
      <c r="U8" s="39"/>
      <c r="V8" s="39"/>
      <c r="W8" s="39"/>
      <c r="X8" s="40" t="s">
        <v>4</v>
      </c>
      <c r="Y8" s="41">
        <v>0.5</v>
      </c>
      <c r="AC8" s="40">
        <v>2</v>
      </c>
      <c r="AD8" s="40">
        <v>128600</v>
      </c>
      <c r="AE8" s="40">
        <f>ROUND(AD8*$AE$6/$AD$6,-2)</f>
        <v>99600</v>
      </c>
      <c r="AF8" s="40">
        <f t="shared" ref="AF8:AF71" si="0">AE8+ROUNDDOWN(AE8*$AF$6,0)</f>
        <v>115536</v>
      </c>
    </row>
    <row r="9" spans="1:32" ht="15" customHeight="1" x14ac:dyDescent="0.15">
      <c r="B9" s="137" t="s">
        <v>29</v>
      </c>
      <c r="C9" s="138"/>
      <c r="D9" s="17">
        <f>D8</f>
        <v>1</v>
      </c>
      <c r="E9" s="18" t="s">
        <v>7</v>
      </c>
      <c r="F9" s="18">
        <f>VLOOKUP(D6,$T$5:$W$9,4,0)</f>
        <v>35</v>
      </c>
      <c r="G9" s="44" t="s">
        <v>8</v>
      </c>
      <c r="H9" s="2"/>
      <c r="I9" s="129" t="s">
        <v>38</v>
      </c>
      <c r="J9" s="130"/>
      <c r="K9" s="131">
        <f>VLOOKUP(F9,$AC$7:$AF$183,4,0)</f>
        <v>149988</v>
      </c>
      <c r="L9" s="132"/>
      <c r="M9" s="132"/>
      <c r="N9" s="133"/>
      <c r="O9" s="134">
        <f>ROUND(((K9*12)+ROUNDDOWN(K9*$V$12*0.75,0)+ROUNDDOWN(K9*$V$13,0))/10000,0)</f>
        <v>214</v>
      </c>
      <c r="P9" s="135"/>
      <c r="Q9" s="135"/>
      <c r="R9" s="136"/>
      <c r="T9" s="39"/>
      <c r="U9" s="39"/>
      <c r="V9" s="39"/>
      <c r="W9" s="39"/>
      <c r="X9" s="40"/>
      <c r="Y9" s="41">
        <v>0</v>
      </c>
      <c r="AC9" s="40">
        <v>3</v>
      </c>
      <c r="AD9" s="40">
        <v>129600</v>
      </c>
      <c r="AE9" s="40">
        <f t="shared" ref="AE9:AE71" si="1">ROUND(AD9*$AE$6/$AD$6,-2)</f>
        <v>100300</v>
      </c>
      <c r="AF9" s="40">
        <f t="shared" si="0"/>
        <v>116348</v>
      </c>
    </row>
    <row r="10" spans="1:32" ht="15" customHeight="1" x14ac:dyDescent="0.15">
      <c r="B10" s="6"/>
      <c r="C10" s="6"/>
      <c r="D10" s="2"/>
      <c r="E10" s="2"/>
      <c r="F10" s="2"/>
      <c r="G10" s="2"/>
      <c r="H10" s="2"/>
      <c r="I10" s="29"/>
      <c r="J10" s="124" t="s">
        <v>73</v>
      </c>
      <c r="K10" s="124"/>
      <c r="L10" s="124"/>
      <c r="M10" s="124"/>
      <c r="N10" s="124"/>
      <c r="O10" s="124"/>
      <c r="P10" s="124"/>
      <c r="Q10" s="124"/>
      <c r="R10" s="124"/>
      <c r="AC10" s="40">
        <v>4</v>
      </c>
      <c r="AD10" s="40">
        <v>130500</v>
      </c>
      <c r="AE10" s="40">
        <f t="shared" si="1"/>
        <v>101000</v>
      </c>
      <c r="AF10" s="40">
        <f t="shared" si="0"/>
        <v>117160</v>
      </c>
    </row>
    <row r="11" spans="1:32" ht="15" customHeight="1" x14ac:dyDescent="0.15">
      <c r="B11" s="6"/>
      <c r="C11" s="6"/>
      <c r="D11" s="2"/>
      <c r="E11" s="2"/>
      <c r="F11" s="2"/>
      <c r="G11" s="2"/>
      <c r="H11" s="2"/>
      <c r="I11" s="30"/>
      <c r="J11" s="125"/>
      <c r="K11" s="125"/>
      <c r="L11" s="125"/>
      <c r="M11" s="125"/>
      <c r="N11" s="125"/>
      <c r="O11" s="125"/>
      <c r="P11" s="125"/>
      <c r="Q11" s="125"/>
      <c r="R11" s="125"/>
      <c r="T11" s="126" t="s">
        <v>70</v>
      </c>
      <c r="U11" s="126"/>
      <c r="V11" s="126"/>
      <c r="AC11" s="40">
        <v>5</v>
      </c>
      <c r="AD11" s="40">
        <v>131500</v>
      </c>
      <c r="AE11" s="40">
        <f t="shared" si="1"/>
        <v>101800</v>
      </c>
      <c r="AF11" s="40">
        <f t="shared" si="0"/>
        <v>118088</v>
      </c>
    </row>
    <row r="12" spans="1:32" ht="15" customHeight="1" x14ac:dyDescent="0.15">
      <c r="B12" s="6"/>
      <c r="C12" s="6"/>
      <c r="D12" s="2"/>
      <c r="E12" s="2"/>
      <c r="F12" s="2"/>
      <c r="G12" s="2"/>
      <c r="H12" s="2"/>
      <c r="I12" s="30"/>
      <c r="J12" s="125"/>
      <c r="K12" s="125"/>
      <c r="L12" s="125"/>
      <c r="M12" s="125"/>
      <c r="N12" s="125"/>
      <c r="O12" s="125"/>
      <c r="P12" s="125"/>
      <c r="Q12" s="125"/>
      <c r="R12" s="125"/>
      <c r="T12" s="126" t="s">
        <v>71</v>
      </c>
      <c r="U12" s="126"/>
      <c r="V12" s="39">
        <v>1.3</v>
      </c>
      <c r="AC12" s="40">
        <v>6</v>
      </c>
      <c r="AD12" s="40">
        <v>132500</v>
      </c>
      <c r="AE12" s="40">
        <f t="shared" si="1"/>
        <v>102600</v>
      </c>
      <c r="AF12" s="40">
        <f t="shared" si="0"/>
        <v>119016</v>
      </c>
    </row>
    <row r="13" spans="1:32" ht="15" customHeight="1" x14ac:dyDescent="0.15">
      <c r="B13" s="6"/>
      <c r="C13" s="6"/>
      <c r="D13" s="2"/>
      <c r="E13" s="2"/>
      <c r="F13" s="2"/>
      <c r="G13" s="2"/>
      <c r="H13" s="2"/>
      <c r="I13" s="30"/>
      <c r="J13" s="31"/>
      <c r="K13" s="31"/>
      <c r="L13" s="31"/>
      <c r="M13" s="31"/>
      <c r="N13" s="31"/>
      <c r="O13" s="31"/>
      <c r="P13" s="31"/>
      <c r="Q13" s="31"/>
      <c r="R13" s="30"/>
      <c r="T13" s="126" t="s">
        <v>72</v>
      </c>
      <c r="U13" s="126"/>
      <c r="V13" s="39">
        <v>1.3</v>
      </c>
      <c r="AC13" s="40">
        <v>7</v>
      </c>
      <c r="AD13" s="40">
        <v>133500</v>
      </c>
      <c r="AE13" s="40">
        <f t="shared" si="1"/>
        <v>103400</v>
      </c>
      <c r="AF13" s="40">
        <f t="shared" si="0"/>
        <v>119944</v>
      </c>
    </row>
    <row r="14" spans="1:32" ht="15" customHeight="1" x14ac:dyDescent="0.15">
      <c r="A14" s="1" t="s">
        <v>83</v>
      </c>
      <c r="W14" s="35"/>
      <c r="Y14" s="36"/>
      <c r="AC14" s="40">
        <v>8</v>
      </c>
      <c r="AD14" s="40">
        <v>134500</v>
      </c>
      <c r="AE14" s="40">
        <f t="shared" si="1"/>
        <v>104100</v>
      </c>
      <c r="AF14" s="40">
        <f t="shared" si="0"/>
        <v>120756</v>
      </c>
    </row>
    <row r="15" spans="1:32" ht="15" customHeight="1" x14ac:dyDescent="0.15">
      <c r="B15" s="117" t="s">
        <v>84</v>
      </c>
      <c r="C15" s="117"/>
      <c r="D15" s="117"/>
      <c r="E15" s="117"/>
      <c r="F15" s="117"/>
      <c r="G15" s="117"/>
      <c r="H15" s="117"/>
      <c r="I15" s="117"/>
      <c r="J15" s="117"/>
      <c r="K15" s="117"/>
      <c r="L15" s="117"/>
      <c r="M15" s="117"/>
      <c r="N15" s="117"/>
      <c r="O15" s="117"/>
      <c r="P15" s="117"/>
      <c r="Q15" s="117"/>
      <c r="R15" s="117"/>
      <c r="S15" s="6"/>
      <c r="W15" s="35"/>
      <c r="Y15" s="36"/>
      <c r="AC15" s="40">
        <v>9</v>
      </c>
      <c r="AD15" s="40">
        <v>135300</v>
      </c>
      <c r="AE15" s="40">
        <f t="shared" si="1"/>
        <v>104700</v>
      </c>
      <c r="AF15" s="40">
        <f t="shared" si="0"/>
        <v>121452</v>
      </c>
    </row>
    <row r="16" spans="1:32" ht="15" customHeight="1" x14ac:dyDescent="0.15">
      <c r="B16" s="117" t="s">
        <v>59</v>
      </c>
      <c r="C16" s="117"/>
      <c r="D16" s="117"/>
      <c r="E16" s="117"/>
      <c r="F16" s="117"/>
      <c r="G16" s="117"/>
      <c r="H16" s="117"/>
      <c r="I16" s="117"/>
      <c r="J16" s="117"/>
      <c r="K16" s="117"/>
      <c r="L16" s="117"/>
      <c r="M16" s="117"/>
      <c r="N16" s="117"/>
      <c r="O16" s="117"/>
      <c r="P16" s="117"/>
      <c r="Q16" s="117"/>
      <c r="R16" s="117"/>
      <c r="S16" s="6"/>
      <c r="U16" s="35"/>
      <c r="V16" s="35"/>
      <c r="W16" s="35"/>
      <c r="Y16" s="36"/>
      <c r="AC16" s="40">
        <v>10</v>
      </c>
      <c r="AD16" s="40">
        <v>136300</v>
      </c>
      <c r="AE16" s="40">
        <f t="shared" si="1"/>
        <v>105500</v>
      </c>
      <c r="AF16" s="40">
        <f t="shared" si="0"/>
        <v>122380</v>
      </c>
    </row>
    <row r="17" spans="2:32" ht="15" customHeight="1" x14ac:dyDescent="0.15">
      <c r="B17" s="117" t="s">
        <v>63</v>
      </c>
      <c r="C17" s="117"/>
      <c r="D17" s="117"/>
      <c r="E17" s="117"/>
      <c r="F17" s="117"/>
      <c r="G17" s="117"/>
      <c r="H17" s="117"/>
      <c r="I17" s="117"/>
      <c r="J17" s="117"/>
      <c r="K17" s="117"/>
      <c r="L17" s="117"/>
      <c r="M17" s="117"/>
      <c r="N17" s="117"/>
      <c r="O17" s="117"/>
      <c r="P17" s="117"/>
      <c r="Q17" s="117"/>
      <c r="R17" s="117"/>
      <c r="S17" s="11"/>
      <c r="U17" s="35"/>
      <c r="V17" s="35"/>
      <c r="W17" s="35"/>
      <c r="Y17" s="36"/>
      <c r="AC17" s="40">
        <v>11</v>
      </c>
      <c r="AD17" s="40">
        <v>137300</v>
      </c>
      <c r="AE17" s="40">
        <f t="shared" si="1"/>
        <v>106300</v>
      </c>
      <c r="AF17" s="40">
        <f t="shared" si="0"/>
        <v>123308</v>
      </c>
    </row>
    <row r="18" spans="2:32" ht="15" customHeight="1" x14ac:dyDescent="0.15">
      <c r="B18" s="117" t="s">
        <v>64</v>
      </c>
      <c r="C18" s="117"/>
      <c r="D18" s="117"/>
      <c r="E18" s="117"/>
      <c r="F18" s="117"/>
      <c r="G18" s="117"/>
      <c r="H18" s="117"/>
      <c r="I18" s="117"/>
      <c r="J18" s="117"/>
      <c r="K18" s="117"/>
      <c r="L18" s="117"/>
      <c r="M18" s="117"/>
      <c r="N18" s="117"/>
      <c r="O18" s="117"/>
      <c r="P18" s="117"/>
      <c r="Q18" s="117"/>
      <c r="R18" s="117"/>
      <c r="S18" s="11"/>
      <c r="U18" s="35"/>
      <c r="V18" s="35"/>
      <c r="W18" s="35"/>
      <c r="Y18" s="36"/>
      <c r="AC18" s="40">
        <v>12</v>
      </c>
      <c r="AD18" s="40">
        <v>138400</v>
      </c>
      <c r="AE18" s="40">
        <f t="shared" si="1"/>
        <v>107100</v>
      </c>
      <c r="AF18" s="40">
        <f t="shared" si="0"/>
        <v>124236</v>
      </c>
    </row>
    <row r="19" spans="2:32" ht="15" customHeight="1" x14ac:dyDescent="0.15">
      <c r="B19" s="117" t="s">
        <v>78</v>
      </c>
      <c r="C19" s="117"/>
      <c r="D19" s="117"/>
      <c r="E19" s="117"/>
      <c r="F19" s="117"/>
      <c r="G19" s="117"/>
      <c r="H19" s="117"/>
      <c r="I19" s="117"/>
      <c r="J19" s="117"/>
      <c r="K19" s="117"/>
      <c r="L19" s="117"/>
      <c r="M19" s="117"/>
      <c r="N19" s="117"/>
      <c r="O19" s="117"/>
      <c r="P19" s="117"/>
      <c r="Q19" s="117"/>
      <c r="R19" s="117"/>
      <c r="S19" s="11"/>
      <c r="U19" s="35"/>
      <c r="V19" s="35"/>
      <c r="W19" s="35"/>
      <c r="Y19" s="36"/>
      <c r="AC19" s="40">
        <v>13</v>
      </c>
      <c r="AD19" s="40">
        <v>139200</v>
      </c>
      <c r="AE19" s="40">
        <f t="shared" si="1"/>
        <v>107800</v>
      </c>
      <c r="AF19" s="40">
        <f t="shared" si="0"/>
        <v>125048</v>
      </c>
    </row>
    <row r="20" spans="2:32" ht="15" customHeight="1" x14ac:dyDescent="0.15">
      <c r="B20" s="117" t="s">
        <v>58</v>
      </c>
      <c r="C20" s="117"/>
      <c r="D20" s="117"/>
      <c r="E20" s="117"/>
      <c r="F20" s="117"/>
      <c r="G20" s="117"/>
      <c r="H20" s="117"/>
      <c r="I20" s="117"/>
      <c r="J20" s="117"/>
      <c r="K20" s="117"/>
      <c r="L20" s="117"/>
      <c r="M20" s="117"/>
      <c r="N20" s="117"/>
      <c r="O20" s="117"/>
      <c r="P20" s="117"/>
      <c r="Q20" s="117"/>
      <c r="R20" s="117"/>
      <c r="S20" s="11"/>
      <c r="U20" s="35"/>
      <c r="V20" s="35"/>
      <c r="W20" s="35"/>
      <c r="Y20" s="36"/>
      <c r="AC20" s="40">
        <v>14</v>
      </c>
      <c r="AD20" s="40">
        <v>140200</v>
      </c>
      <c r="AE20" s="40">
        <f t="shared" si="1"/>
        <v>108500</v>
      </c>
      <c r="AF20" s="40">
        <f t="shared" si="0"/>
        <v>125860</v>
      </c>
    </row>
    <row r="21" spans="2:32" ht="15" customHeight="1" x14ac:dyDescent="0.15">
      <c r="B21" s="32"/>
      <c r="C21" s="32"/>
      <c r="D21" s="32"/>
      <c r="E21" s="32"/>
      <c r="F21" s="32"/>
      <c r="G21" s="32"/>
      <c r="H21" s="32"/>
      <c r="I21" s="32"/>
      <c r="J21" s="32"/>
      <c r="K21" s="32"/>
      <c r="L21" s="32"/>
      <c r="M21" s="32"/>
      <c r="N21" s="32"/>
      <c r="O21" s="32"/>
      <c r="P21" s="32"/>
      <c r="Q21" s="32"/>
      <c r="R21" s="32"/>
      <c r="S21" s="11"/>
      <c r="U21" s="35"/>
      <c r="V21" s="35"/>
      <c r="W21" s="35"/>
      <c r="Y21" s="36"/>
      <c r="AC21" s="40">
        <v>15</v>
      </c>
      <c r="AD21" s="40">
        <v>141200</v>
      </c>
      <c r="AE21" s="40">
        <f t="shared" si="1"/>
        <v>109300</v>
      </c>
      <c r="AF21" s="40">
        <f t="shared" si="0"/>
        <v>126788</v>
      </c>
    </row>
    <row r="22" spans="2:32" ht="15" customHeight="1" x14ac:dyDescent="0.15">
      <c r="S22" s="11"/>
      <c r="U22" s="35"/>
      <c r="V22" s="35"/>
      <c r="W22" s="35"/>
      <c r="Y22" s="36"/>
      <c r="AC22" s="40">
        <v>16</v>
      </c>
      <c r="AD22" s="40">
        <v>142200</v>
      </c>
      <c r="AE22" s="40">
        <f t="shared" si="1"/>
        <v>110100</v>
      </c>
      <c r="AF22" s="40">
        <f t="shared" si="0"/>
        <v>127716</v>
      </c>
    </row>
    <row r="23" spans="2:32" ht="15" customHeight="1" x14ac:dyDescent="0.15">
      <c r="B23" s="118" t="s">
        <v>16</v>
      </c>
      <c r="C23" s="119"/>
      <c r="D23" s="119"/>
      <c r="E23" s="119"/>
      <c r="F23" s="119"/>
      <c r="G23" s="120"/>
      <c r="H23" s="118" t="s">
        <v>17</v>
      </c>
      <c r="I23" s="119"/>
      <c r="J23" s="119"/>
      <c r="K23" s="120"/>
      <c r="L23" s="118" t="s">
        <v>19</v>
      </c>
      <c r="M23" s="119"/>
      <c r="N23" s="120"/>
      <c r="O23" s="118" t="s">
        <v>20</v>
      </c>
      <c r="P23" s="120"/>
      <c r="Q23" s="96" t="s">
        <v>30</v>
      </c>
      <c r="R23" s="98"/>
      <c r="S23" s="11"/>
      <c r="U23" s="35"/>
      <c r="V23" s="35"/>
      <c r="W23" s="35"/>
      <c r="Y23" s="36"/>
      <c r="AC23" s="40">
        <v>17</v>
      </c>
      <c r="AD23" s="40">
        <v>143300</v>
      </c>
      <c r="AE23" s="40">
        <f t="shared" si="1"/>
        <v>110900</v>
      </c>
      <c r="AF23" s="40">
        <f t="shared" si="0"/>
        <v>128644</v>
      </c>
    </row>
    <row r="24" spans="2:32" ht="15" customHeight="1" x14ac:dyDescent="0.15">
      <c r="B24" s="121"/>
      <c r="C24" s="122"/>
      <c r="D24" s="122"/>
      <c r="E24" s="122"/>
      <c r="F24" s="122"/>
      <c r="G24" s="123"/>
      <c r="H24" s="121"/>
      <c r="I24" s="122"/>
      <c r="J24" s="122"/>
      <c r="K24" s="123"/>
      <c r="L24" s="121"/>
      <c r="M24" s="122"/>
      <c r="N24" s="123"/>
      <c r="O24" s="121"/>
      <c r="P24" s="123"/>
      <c r="Q24" s="99"/>
      <c r="R24" s="101"/>
      <c r="S24" s="11"/>
      <c r="U24" s="35"/>
      <c r="V24" s="35"/>
      <c r="W24" s="35"/>
      <c r="Y24" s="36"/>
      <c r="AC24" s="40">
        <v>18</v>
      </c>
      <c r="AD24" s="40">
        <v>144500</v>
      </c>
      <c r="AE24" s="40">
        <f t="shared" si="1"/>
        <v>111900</v>
      </c>
      <c r="AF24" s="40">
        <f t="shared" si="0"/>
        <v>129804</v>
      </c>
    </row>
    <row r="25" spans="2:32" ht="15" customHeight="1" x14ac:dyDescent="0.15">
      <c r="B25" s="162"/>
      <c r="C25" s="163"/>
      <c r="D25" s="163"/>
      <c r="E25" s="163"/>
      <c r="F25" s="163"/>
      <c r="G25" s="164"/>
      <c r="H25" s="165"/>
      <c r="I25" s="166" t="s">
        <v>0</v>
      </c>
      <c r="J25" s="167"/>
      <c r="K25" s="168" t="s">
        <v>18</v>
      </c>
      <c r="L25" s="169"/>
      <c r="M25" s="169"/>
      <c r="N25" s="169"/>
      <c r="O25" s="115">
        <f t="shared" ref="O25:O36" si="2">IF(L25="",$Y$9,VLOOKUP(L25,$X$5:$Y$9,2,0))</f>
        <v>0</v>
      </c>
      <c r="P25" s="115"/>
      <c r="Q25" s="116">
        <f t="shared" ref="Q25:Q36" si="3">(H25*12+J25)*O25</f>
        <v>0</v>
      </c>
      <c r="R25" s="116"/>
      <c r="S25" s="11"/>
      <c r="U25" s="35"/>
      <c r="V25" s="35"/>
      <c r="W25" s="35"/>
      <c r="Y25" s="36"/>
      <c r="AC25" s="40">
        <v>19</v>
      </c>
      <c r="AD25" s="40">
        <v>145700</v>
      </c>
      <c r="AE25" s="40">
        <f t="shared" si="1"/>
        <v>112800</v>
      </c>
      <c r="AF25" s="40">
        <f t="shared" si="0"/>
        <v>130848</v>
      </c>
    </row>
    <row r="26" spans="2:32" ht="15" customHeight="1" x14ac:dyDescent="0.15">
      <c r="B26" s="162"/>
      <c r="C26" s="163"/>
      <c r="D26" s="163"/>
      <c r="E26" s="163"/>
      <c r="F26" s="163"/>
      <c r="G26" s="164"/>
      <c r="H26" s="165"/>
      <c r="I26" s="166" t="s">
        <v>0</v>
      </c>
      <c r="J26" s="167"/>
      <c r="K26" s="168" t="s">
        <v>18</v>
      </c>
      <c r="L26" s="169"/>
      <c r="M26" s="169"/>
      <c r="N26" s="169"/>
      <c r="O26" s="115">
        <f t="shared" si="2"/>
        <v>0</v>
      </c>
      <c r="P26" s="115"/>
      <c r="Q26" s="116">
        <f t="shared" si="3"/>
        <v>0</v>
      </c>
      <c r="R26" s="116"/>
      <c r="S26" s="11"/>
      <c r="U26" s="35"/>
      <c r="V26" s="35"/>
      <c r="W26" s="35"/>
      <c r="Y26" s="36"/>
      <c r="AC26" s="40">
        <v>20</v>
      </c>
      <c r="AD26" s="40">
        <v>146900</v>
      </c>
      <c r="AE26" s="40">
        <f t="shared" si="1"/>
        <v>113700</v>
      </c>
      <c r="AF26" s="40">
        <f t="shared" si="0"/>
        <v>131892</v>
      </c>
    </row>
    <row r="27" spans="2:32" ht="15" customHeight="1" x14ac:dyDescent="0.15">
      <c r="B27" s="162"/>
      <c r="C27" s="163"/>
      <c r="D27" s="163"/>
      <c r="E27" s="163"/>
      <c r="F27" s="163"/>
      <c r="G27" s="164"/>
      <c r="H27" s="165"/>
      <c r="I27" s="166" t="s">
        <v>0</v>
      </c>
      <c r="J27" s="167"/>
      <c r="K27" s="168" t="s">
        <v>18</v>
      </c>
      <c r="L27" s="169"/>
      <c r="M27" s="169"/>
      <c r="N27" s="169"/>
      <c r="O27" s="115">
        <f t="shared" si="2"/>
        <v>0</v>
      </c>
      <c r="P27" s="115"/>
      <c r="Q27" s="116">
        <f t="shared" si="3"/>
        <v>0</v>
      </c>
      <c r="R27" s="116"/>
      <c r="S27" s="11"/>
      <c r="U27" s="35"/>
      <c r="V27" s="35"/>
      <c r="W27" s="35"/>
      <c r="Y27" s="36"/>
      <c r="AC27" s="40">
        <v>21</v>
      </c>
      <c r="AD27" s="40">
        <v>148000</v>
      </c>
      <c r="AE27" s="40">
        <f t="shared" si="1"/>
        <v>114600</v>
      </c>
      <c r="AF27" s="40">
        <f t="shared" si="0"/>
        <v>132936</v>
      </c>
    </row>
    <row r="28" spans="2:32" ht="15" customHeight="1" x14ac:dyDescent="0.15">
      <c r="B28" s="162"/>
      <c r="C28" s="163"/>
      <c r="D28" s="163"/>
      <c r="E28" s="163"/>
      <c r="F28" s="163"/>
      <c r="G28" s="164"/>
      <c r="H28" s="165"/>
      <c r="I28" s="166" t="s">
        <v>0</v>
      </c>
      <c r="J28" s="167"/>
      <c r="K28" s="168" t="s">
        <v>18</v>
      </c>
      <c r="L28" s="169"/>
      <c r="M28" s="169"/>
      <c r="N28" s="169"/>
      <c r="O28" s="115">
        <f t="shared" si="2"/>
        <v>0</v>
      </c>
      <c r="P28" s="115"/>
      <c r="Q28" s="116">
        <f t="shared" si="3"/>
        <v>0</v>
      </c>
      <c r="R28" s="116"/>
      <c r="S28" s="11"/>
      <c r="U28" s="35"/>
      <c r="V28" s="35"/>
      <c r="W28" s="35"/>
      <c r="Y28" s="36"/>
      <c r="AC28" s="40">
        <v>22</v>
      </c>
      <c r="AD28" s="40">
        <v>149200</v>
      </c>
      <c r="AE28" s="40">
        <f t="shared" si="1"/>
        <v>115500</v>
      </c>
      <c r="AF28" s="40">
        <f t="shared" si="0"/>
        <v>133980</v>
      </c>
    </row>
    <row r="29" spans="2:32" ht="15" customHeight="1" x14ac:dyDescent="0.15">
      <c r="B29" s="162"/>
      <c r="C29" s="163"/>
      <c r="D29" s="163"/>
      <c r="E29" s="163"/>
      <c r="F29" s="163"/>
      <c r="G29" s="164"/>
      <c r="H29" s="165"/>
      <c r="I29" s="166" t="s">
        <v>0</v>
      </c>
      <c r="J29" s="167"/>
      <c r="K29" s="168" t="s">
        <v>18</v>
      </c>
      <c r="L29" s="169"/>
      <c r="M29" s="169"/>
      <c r="N29" s="169"/>
      <c r="O29" s="115">
        <f t="shared" si="2"/>
        <v>0</v>
      </c>
      <c r="P29" s="115"/>
      <c r="Q29" s="116">
        <f t="shared" si="3"/>
        <v>0</v>
      </c>
      <c r="R29" s="116"/>
      <c r="S29" s="11"/>
      <c r="U29" s="35"/>
      <c r="V29" s="35"/>
      <c r="W29" s="35"/>
      <c r="Y29" s="36"/>
      <c r="AC29" s="40">
        <v>23</v>
      </c>
      <c r="AD29" s="40">
        <v>150400</v>
      </c>
      <c r="AE29" s="40">
        <f t="shared" si="1"/>
        <v>116400</v>
      </c>
      <c r="AF29" s="40">
        <f t="shared" si="0"/>
        <v>135024</v>
      </c>
    </row>
    <row r="30" spans="2:32" ht="15" customHeight="1" x14ac:dyDescent="0.15">
      <c r="B30" s="162"/>
      <c r="C30" s="163"/>
      <c r="D30" s="163"/>
      <c r="E30" s="163"/>
      <c r="F30" s="163"/>
      <c r="G30" s="164"/>
      <c r="H30" s="165"/>
      <c r="I30" s="166" t="s">
        <v>0</v>
      </c>
      <c r="J30" s="167"/>
      <c r="K30" s="168" t="s">
        <v>18</v>
      </c>
      <c r="L30" s="169"/>
      <c r="M30" s="169"/>
      <c r="N30" s="169"/>
      <c r="O30" s="115">
        <f t="shared" si="2"/>
        <v>0</v>
      </c>
      <c r="P30" s="115"/>
      <c r="Q30" s="116">
        <f t="shared" si="3"/>
        <v>0</v>
      </c>
      <c r="R30" s="116"/>
      <c r="S30" s="11"/>
      <c r="W30" s="35"/>
      <c r="Y30" s="36"/>
      <c r="AC30" s="40">
        <v>24</v>
      </c>
      <c r="AD30" s="40">
        <v>151600</v>
      </c>
      <c r="AE30" s="40">
        <f t="shared" si="1"/>
        <v>117400</v>
      </c>
      <c r="AF30" s="40">
        <f t="shared" si="0"/>
        <v>136184</v>
      </c>
    </row>
    <row r="31" spans="2:32" ht="15" customHeight="1" x14ac:dyDescent="0.15">
      <c r="B31" s="162"/>
      <c r="C31" s="163"/>
      <c r="D31" s="163"/>
      <c r="E31" s="163"/>
      <c r="F31" s="163"/>
      <c r="G31" s="164"/>
      <c r="H31" s="165"/>
      <c r="I31" s="166" t="s">
        <v>0</v>
      </c>
      <c r="J31" s="167"/>
      <c r="K31" s="168" t="s">
        <v>18</v>
      </c>
      <c r="L31" s="169"/>
      <c r="M31" s="169"/>
      <c r="N31" s="169"/>
      <c r="O31" s="115">
        <f t="shared" si="2"/>
        <v>0</v>
      </c>
      <c r="P31" s="115"/>
      <c r="Q31" s="116">
        <f t="shared" si="3"/>
        <v>0</v>
      </c>
      <c r="R31" s="116"/>
      <c r="S31" s="11"/>
      <c r="AC31" s="40">
        <v>25</v>
      </c>
      <c r="AD31" s="40">
        <v>152800</v>
      </c>
      <c r="AE31" s="40">
        <f t="shared" si="1"/>
        <v>118300</v>
      </c>
      <c r="AF31" s="40">
        <f t="shared" si="0"/>
        <v>137228</v>
      </c>
    </row>
    <row r="32" spans="2:32" ht="15" customHeight="1" x14ac:dyDescent="0.15">
      <c r="B32" s="162"/>
      <c r="C32" s="163"/>
      <c r="D32" s="163"/>
      <c r="E32" s="163"/>
      <c r="F32" s="163"/>
      <c r="G32" s="164"/>
      <c r="H32" s="165"/>
      <c r="I32" s="166" t="s">
        <v>0</v>
      </c>
      <c r="J32" s="167"/>
      <c r="K32" s="168" t="s">
        <v>18</v>
      </c>
      <c r="L32" s="169"/>
      <c r="M32" s="169"/>
      <c r="N32" s="169"/>
      <c r="O32" s="115">
        <f t="shared" si="2"/>
        <v>0</v>
      </c>
      <c r="P32" s="115"/>
      <c r="Q32" s="116">
        <f t="shared" si="3"/>
        <v>0</v>
      </c>
      <c r="R32" s="116"/>
      <c r="S32" s="11"/>
      <c r="V32" s="35"/>
      <c r="W32" s="35"/>
      <c r="X32" s="36"/>
      <c r="Y32" s="36"/>
      <c r="AC32" s="40">
        <v>26</v>
      </c>
      <c r="AD32" s="40">
        <v>154300</v>
      </c>
      <c r="AE32" s="40">
        <f t="shared" si="1"/>
        <v>119500</v>
      </c>
      <c r="AF32" s="40">
        <f t="shared" si="0"/>
        <v>138620</v>
      </c>
    </row>
    <row r="33" spans="1:32" ht="15" customHeight="1" x14ac:dyDescent="0.15">
      <c r="B33" s="162"/>
      <c r="C33" s="163"/>
      <c r="D33" s="163"/>
      <c r="E33" s="163"/>
      <c r="F33" s="163"/>
      <c r="G33" s="164"/>
      <c r="H33" s="165"/>
      <c r="I33" s="166" t="s">
        <v>0</v>
      </c>
      <c r="J33" s="167"/>
      <c r="K33" s="168" t="s">
        <v>18</v>
      </c>
      <c r="L33" s="169"/>
      <c r="M33" s="169"/>
      <c r="N33" s="169"/>
      <c r="O33" s="115">
        <f t="shared" si="2"/>
        <v>0</v>
      </c>
      <c r="P33" s="115"/>
      <c r="Q33" s="116">
        <f t="shared" si="3"/>
        <v>0</v>
      </c>
      <c r="R33" s="116"/>
      <c r="S33" s="7"/>
      <c r="AC33" s="40">
        <v>27</v>
      </c>
      <c r="AD33" s="40">
        <v>155600</v>
      </c>
      <c r="AE33" s="40">
        <f t="shared" si="1"/>
        <v>120500</v>
      </c>
      <c r="AF33" s="40">
        <f t="shared" si="0"/>
        <v>139780</v>
      </c>
    </row>
    <row r="34" spans="1:32" ht="15" customHeight="1" x14ac:dyDescent="0.15">
      <c r="B34" s="162"/>
      <c r="C34" s="163"/>
      <c r="D34" s="163"/>
      <c r="E34" s="163"/>
      <c r="F34" s="163"/>
      <c r="G34" s="164"/>
      <c r="H34" s="165"/>
      <c r="I34" s="166" t="s">
        <v>0</v>
      </c>
      <c r="J34" s="167"/>
      <c r="K34" s="168" t="s">
        <v>18</v>
      </c>
      <c r="L34" s="169"/>
      <c r="M34" s="169"/>
      <c r="N34" s="169"/>
      <c r="O34" s="115">
        <f t="shared" si="2"/>
        <v>0</v>
      </c>
      <c r="P34" s="115"/>
      <c r="Q34" s="116">
        <f t="shared" si="3"/>
        <v>0</v>
      </c>
      <c r="R34" s="116"/>
      <c r="S34" s="11"/>
      <c r="AC34" s="40">
        <v>28</v>
      </c>
      <c r="AD34" s="40">
        <v>157000</v>
      </c>
      <c r="AE34" s="40">
        <f t="shared" si="1"/>
        <v>121500</v>
      </c>
      <c r="AF34" s="40">
        <f t="shared" si="0"/>
        <v>140940</v>
      </c>
    </row>
    <row r="35" spans="1:32" ht="15" customHeight="1" x14ac:dyDescent="0.15">
      <c r="B35" s="162"/>
      <c r="C35" s="163"/>
      <c r="D35" s="163"/>
      <c r="E35" s="163"/>
      <c r="F35" s="163"/>
      <c r="G35" s="164"/>
      <c r="H35" s="165"/>
      <c r="I35" s="166" t="s">
        <v>0</v>
      </c>
      <c r="J35" s="167"/>
      <c r="K35" s="168" t="s">
        <v>18</v>
      </c>
      <c r="L35" s="169"/>
      <c r="M35" s="169"/>
      <c r="N35" s="169"/>
      <c r="O35" s="115">
        <f t="shared" si="2"/>
        <v>0</v>
      </c>
      <c r="P35" s="115"/>
      <c r="Q35" s="116">
        <f t="shared" si="3"/>
        <v>0</v>
      </c>
      <c r="R35" s="116"/>
      <c r="W35" s="35"/>
      <c r="Y35" s="36"/>
      <c r="AC35" s="40">
        <v>29</v>
      </c>
      <c r="AD35" s="40">
        <v>158400</v>
      </c>
      <c r="AE35" s="40">
        <f t="shared" si="1"/>
        <v>122600</v>
      </c>
      <c r="AF35" s="40">
        <f t="shared" si="0"/>
        <v>142216</v>
      </c>
    </row>
    <row r="36" spans="1:32" ht="15" customHeight="1" x14ac:dyDescent="0.15">
      <c r="B36" s="162"/>
      <c r="C36" s="163"/>
      <c r="D36" s="163"/>
      <c r="E36" s="163"/>
      <c r="F36" s="163"/>
      <c r="G36" s="164"/>
      <c r="H36" s="165"/>
      <c r="I36" s="166" t="s">
        <v>0</v>
      </c>
      <c r="J36" s="167"/>
      <c r="K36" s="168" t="s">
        <v>18</v>
      </c>
      <c r="L36" s="169"/>
      <c r="M36" s="169"/>
      <c r="N36" s="169"/>
      <c r="O36" s="115">
        <f t="shared" si="2"/>
        <v>0</v>
      </c>
      <c r="P36" s="115"/>
      <c r="Q36" s="116">
        <f t="shared" si="3"/>
        <v>0</v>
      </c>
      <c r="R36" s="116"/>
      <c r="S36" s="6"/>
      <c r="W36" s="35"/>
      <c r="Y36" s="36"/>
      <c r="AC36" s="40">
        <v>30</v>
      </c>
      <c r="AD36" s="40">
        <v>159800</v>
      </c>
      <c r="AE36" s="40">
        <f t="shared" si="1"/>
        <v>123700</v>
      </c>
      <c r="AF36" s="40">
        <f t="shared" si="0"/>
        <v>143492</v>
      </c>
    </row>
    <row r="37" spans="1:32" ht="15" customHeight="1" thickBot="1" x14ac:dyDescent="0.2">
      <c r="B37" s="9"/>
      <c r="C37" s="9"/>
      <c r="D37" s="9"/>
      <c r="E37" s="9"/>
      <c r="F37" s="9"/>
      <c r="G37" s="9"/>
      <c r="H37" s="9"/>
      <c r="I37" s="10"/>
      <c r="J37" s="9"/>
      <c r="K37" s="10"/>
      <c r="L37" s="9"/>
      <c r="M37" s="9"/>
      <c r="N37" s="9"/>
      <c r="O37" s="9"/>
      <c r="P37" s="11"/>
      <c r="Q37" s="9"/>
      <c r="R37" s="11"/>
      <c r="S37" s="14"/>
      <c r="W37" s="35"/>
      <c r="Y37" s="36"/>
      <c r="AC37" s="40">
        <v>31</v>
      </c>
      <c r="AD37" s="40">
        <v>161200</v>
      </c>
      <c r="AE37" s="40">
        <f t="shared" si="1"/>
        <v>124800</v>
      </c>
      <c r="AF37" s="40">
        <f t="shared" si="0"/>
        <v>144768</v>
      </c>
    </row>
    <row r="38" spans="1:32" ht="15" customHeight="1" x14ac:dyDescent="0.15">
      <c r="B38" s="12"/>
      <c r="C38" s="12"/>
      <c r="D38" s="12"/>
      <c r="E38" s="96" t="s">
        <v>31</v>
      </c>
      <c r="F38" s="97"/>
      <c r="G38" s="98"/>
      <c r="H38" s="102">
        <f>ROUNDUP(SUM(Q25:R36),0)</f>
        <v>0</v>
      </c>
      <c r="I38" s="102"/>
      <c r="J38" s="104" t="s">
        <v>1</v>
      </c>
      <c r="K38" s="106" t="s">
        <v>32</v>
      </c>
      <c r="L38" s="107" t="s">
        <v>44</v>
      </c>
      <c r="M38" s="108"/>
      <c r="N38" s="109"/>
      <c r="O38" s="113">
        <f>IF(H38&lt;=60,ROUNDDOWN(H38/3,0),20+ROUNDDOWN((H38-60)/4.5,0))</f>
        <v>0</v>
      </c>
      <c r="P38" s="113"/>
      <c r="Q38" s="82" t="s">
        <v>8</v>
      </c>
      <c r="R38" s="11"/>
      <c r="S38" s="14"/>
      <c r="AC38" s="40">
        <v>32</v>
      </c>
      <c r="AD38" s="40">
        <v>162600</v>
      </c>
      <c r="AE38" s="40">
        <f t="shared" si="1"/>
        <v>125900</v>
      </c>
      <c r="AF38" s="40">
        <f t="shared" si="0"/>
        <v>146044</v>
      </c>
    </row>
    <row r="39" spans="1:32" ht="15" customHeight="1" thickBot="1" x14ac:dyDescent="0.2">
      <c r="B39" s="12"/>
      <c r="C39" s="12"/>
      <c r="D39" s="12"/>
      <c r="E39" s="99"/>
      <c r="F39" s="100"/>
      <c r="G39" s="101"/>
      <c r="H39" s="103"/>
      <c r="I39" s="103"/>
      <c r="J39" s="105"/>
      <c r="K39" s="106"/>
      <c r="L39" s="110"/>
      <c r="M39" s="111"/>
      <c r="N39" s="112"/>
      <c r="O39" s="114"/>
      <c r="P39" s="114"/>
      <c r="Q39" s="83"/>
      <c r="R39" s="11"/>
      <c r="AC39" s="40">
        <v>33</v>
      </c>
      <c r="AD39" s="40">
        <v>164100</v>
      </c>
      <c r="AE39" s="40">
        <f t="shared" si="1"/>
        <v>127000</v>
      </c>
      <c r="AF39" s="40">
        <f t="shared" si="0"/>
        <v>147320</v>
      </c>
    </row>
    <row r="40" spans="1:32" ht="15" customHeight="1" x14ac:dyDescent="0.15">
      <c r="B40" s="12"/>
      <c r="C40" s="12"/>
      <c r="D40" s="12"/>
      <c r="E40" s="33"/>
      <c r="F40" s="28"/>
      <c r="G40" s="28"/>
      <c r="H40" s="33"/>
      <c r="I40" s="28"/>
      <c r="J40" s="28"/>
      <c r="K40" s="28"/>
      <c r="L40" s="28"/>
      <c r="M40" s="28"/>
      <c r="N40" s="28"/>
      <c r="O40" s="28"/>
      <c r="P40" s="28"/>
      <c r="Q40" s="28"/>
      <c r="R40" s="11"/>
      <c r="AC40" s="40">
        <v>34</v>
      </c>
      <c r="AD40" s="40">
        <v>165500</v>
      </c>
      <c r="AE40" s="40">
        <f t="shared" si="1"/>
        <v>128100</v>
      </c>
      <c r="AF40" s="40">
        <f t="shared" si="0"/>
        <v>148596</v>
      </c>
    </row>
    <row r="41" spans="1:32" ht="15" customHeight="1" x14ac:dyDescent="0.15">
      <c r="AC41" s="40">
        <v>35</v>
      </c>
      <c r="AD41" s="40">
        <v>167000</v>
      </c>
      <c r="AE41" s="40">
        <f t="shared" si="1"/>
        <v>129300</v>
      </c>
      <c r="AF41" s="40">
        <f t="shared" si="0"/>
        <v>149988</v>
      </c>
    </row>
    <row r="42" spans="1:32" ht="15" customHeight="1" thickBot="1" x14ac:dyDescent="0.2">
      <c r="A42" s="1" t="s">
        <v>48</v>
      </c>
      <c r="AC42" s="40">
        <v>36</v>
      </c>
      <c r="AD42" s="40">
        <v>168300</v>
      </c>
      <c r="AE42" s="40">
        <f t="shared" si="1"/>
        <v>130300</v>
      </c>
      <c r="AF42" s="40">
        <f t="shared" si="0"/>
        <v>151148</v>
      </c>
    </row>
    <row r="43" spans="1:32" ht="15" customHeight="1" x14ac:dyDescent="0.15">
      <c r="B43" s="80" t="s">
        <v>49</v>
      </c>
      <c r="C43" s="80"/>
      <c r="D43" s="80"/>
      <c r="E43" s="81" t="s">
        <v>50</v>
      </c>
      <c r="F43" s="80" t="s">
        <v>51</v>
      </c>
      <c r="G43" s="80"/>
      <c r="H43" s="80"/>
      <c r="I43" s="45" t="s">
        <v>53</v>
      </c>
      <c r="J43" s="63" t="s">
        <v>54</v>
      </c>
      <c r="K43" s="64"/>
      <c r="L43" s="64"/>
      <c r="M43" s="65"/>
      <c r="N43" s="156"/>
      <c r="O43" s="157"/>
      <c r="P43" s="157"/>
      <c r="Q43" s="157"/>
      <c r="AC43" s="40">
        <v>37</v>
      </c>
      <c r="AD43" s="40">
        <v>169600</v>
      </c>
      <c r="AE43" s="40">
        <f t="shared" si="1"/>
        <v>131300</v>
      </c>
      <c r="AF43" s="40">
        <f t="shared" si="0"/>
        <v>152308</v>
      </c>
    </row>
    <row r="44" spans="1:32" ht="15" customHeight="1" thickBot="1" x14ac:dyDescent="0.2">
      <c r="B44" s="66">
        <f>F8</f>
        <v>19</v>
      </c>
      <c r="C44" s="67"/>
      <c r="D44" s="23" t="s">
        <v>8</v>
      </c>
      <c r="E44" s="81"/>
      <c r="F44" s="68">
        <f>O38</f>
        <v>0</v>
      </c>
      <c r="G44" s="67"/>
      <c r="H44" s="23" t="s">
        <v>8</v>
      </c>
      <c r="I44" s="45"/>
      <c r="J44" s="24">
        <f>D8</f>
        <v>1</v>
      </c>
      <c r="K44" s="25" t="s">
        <v>7</v>
      </c>
      <c r="L44" s="26">
        <f>IF((B44+F44)&gt;=F9,F9,B44+F44)</f>
        <v>19</v>
      </c>
      <c r="M44" s="27" t="s">
        <v>8</v>
      </c>
      <c r="N44" s="46"/>
      <c r="O44" s="2"/>
      <c r="P44" s="47"/>
      <c r="Q44" s="2"/>
      <c r="AC44" s="40">
        <v>38</v>
      </c>
      <c r="AD44" s="40">
        <v>171000</v>
      </c>
      <c r="AE44" s="40">
        <f t="shared" si="1"/>
        <v>132400</v>
      </c>
      <c r="AF44" s="40">
        <f t="shared" si="0"/>
        <v>153584</v>
      </c>
    </row>
    <row r="45" spans="1:32" ht="15" customHeight="1" x14ac:dyDescent="0.15">
      <c r="J45" s="69" t="s">
        <v>56</v>
      </c>
      <c r="K45" s="69"/>
      <c r="L45" s="69"/>
      <c r="M45" s="69"/>
      <c r="N45" s="69"/>
      <c r="O45" s="69"/>
      <c r="P45" s="69"/>
      <c r="Q45" s="69"/>
      <c r="R45" s="69"/>
      <c r="AC45" s="40">
        <v>39</v>
      </c>
      <c r="AD45" s="40">
        <v>172500</v>
      </c>
      <c r="AE45" s="40">
        <f t="shared" si="1"/>
        <v>133500</v>
      </c>
      <c r="AF45" s="40">
        <f t="shared" si="0"/>
        <v>154860</v>
      </c>
    </row>
    <row r="46" spans="1:32" ht="15" customHeight="1" x14ac:dyDescent="0.15">
      <c r="J46" s="69"/>
      <c r="K46" s="69"/>
      <c r="L46" s="69"/>
      <c r="M46" s="69"/>
      <c r="N46" s="69"/>
      <c r="O46" s="69"/>
      <c r="P46" s="69"/>
      <c r="Q46" s="69"/>
      <c r="R46" s="69"/>
      <c r="AC46" s="40">
        <v>40</v>
      </c>
      <c r="AD46" s="40">
        <v>173800</v>
      </c>
      <c r="AE46" s="40">
        <f t="shared" si="1"/>
        <v>134600</v>
      </c>
      <c r="AF46" s="40">
        <f t="shared" si="0"/>
        <v>156136</v>
      </c>
    </row>
    <row r="47" spans="1:32" ht="15" customHeight="1" thickBot="1" x14ac:dyDescent="0.2">
      <c r="K47" s="1" t="s">
        <v>57</v>
      </c>
      <c r="AC47" s="40">
        <v>41</v>
      </c>
      <c r="AD47" s="40">
        <v>175100</v>
      </c>
      <c r="AE47" s="40">
        <f t="shared" si="1"/>
        <v>135600</v>
      </c>
      <c r="AF47" s="40">
        <f t="shared" si="0"/>
        <v>157296</v>
      </c>
    </row>
    <row r="48" spans="1:32" ht="15" customHeight="1" x14ac:dyDescent="0.15">
      <c r="K48" s="70" t="s">
        <v>42</v>
      </c>
      <c r="L48" s="71"/>
      <c r="M48" s="71"/>
      <c r="N48" s="72"/>
      <c r="O48" s="76" t="s">
        <v>46</v>
      </c>
      <c r="P48" s="71"/>
      <c r="Q48" s="71"/>
      <c r="R48" s="77"/>
      <c r="AC48" s="40">
        <v>42</v>
      </c>
      <c r="AD48" s="40">
        <v>176500</v>
      </c>
      <c r="AE48" s="40">
        <f t="shared" si="1"/>
        <v>136600</v>
      </c>
      <c r="AF48" s="40">
        <f t="shared" si="0"/>
        <v>158456</v>
      </c>
    </row>
    <row r="49" spans="1:32" ht="15" customHeight="1" x14ac:dyDescent="0.15">
      <c r="K49" s="73"/>
      <c r="L49" s="74"/>
      <c r="M49" s="74"/>
      <c r="N49" s="75"/>
      <c r="O49" s="78"/>
      <c r="P49" s="74"/>
      <c r="Q49" s="74"/>
      <c r="R49" s="79"/>
      <c r="AC49" s="40">
        <v>43</v>
      </c>
      <c r="AD49" s="40">
        <v>177900</v>
      </c>
      <c r="AE49" s="40">
        <f t="shared" si="1"/>
        <v>137700</v>
      </c>
      <c r="AF49" s="40">
        <f t="shared" si="0"/>
        <v>159732</v>
      </c>
    </row>
    <row r="50" spans="1:32" ht="15" customHeight="1" thickBot="1" x14ac:dyDescent="0.2">
      <c r="K50" s="55">
        <f>VLOOKUP(L44,$AC$7:$AF$183,4,0)</f>
        <v>130848</v>
      </c>
      <c r="L50" s="56"/>
      <c r="M50" s="56"/>
      <c r="N50" s="57"/>
      <c r="O50" s="58">
        <f>ROUND(((K50*12)+ROUNDDOWN(K50*$V$12*0.75,0)+ROUNDDOWN(K50*$V$13,0))/10000,0)</f>
        <v>187</v>
      </c>
      <c r="P50" s="59"/>
      <c r="Q50" s="59"/>
      <c r="R50" s="60"/>
      <c r="AC50" s="40">
        <v>44</v>
      </c>
      <c r="AD50" s="40">
        <v>179300</v>
      </c>
      <c r="AE50" s="40">
        <f t="shared" si="1"/>
        <v>138800</v>
      </c>
      <c r="AF50" s="40">
        <f t="shared" si="0"/>
        <v>161008</v>
      </c>
    </row>
    <row r="51" spans="1:32" ht="15" customHeight="1" x14ac:dyDescent="0.15">
      <c r="AC51" s="40">
        <v>45</v>
      </c>
      <c r="AD51" s="40">
        <v>180500</v>
      </c>
      <c r="AE51" s="40">
        <f t="shared" si="1"/>
        <v>139700</v>
      </c>
      <c r="AF51" s="40">
        <f t="shared" si="0"/>
        <v>162052</v>
      </c>
    </row>
    <row r="52" spans="1:32" ht="15" customHeight="1" x14ac:dyDescent="0.15">
      <c r="A52" s="61" t="s">
        <v>60</v>
      </c>
      <c r="B52" s="61"/>
      <c r="C52" s="61"/>
      <c r="D52" s="61"/>
      <c r="E52" s="61"/>
      <c r="F52" s="61"/>
      <c r="G52" s="61"/>
      <c r="H52" s="61"/>
      <c r="I52" s="61"/>
      <c r="J52" s="61"/>
      <c r="K52" s="61"/>
      <c r="L52" s="61"/>
      <c r="M52" s="61"/>
      <c r="N52" s="61"/>
      <c r="O52" s="61"/>
      <c r="P52" s="61"/>
      <c r="Q52" s="61"/>
      <c r="R52" s="61"/>
      <c r="AC52" s="40">
        <v>46</v>
      </c>
      <c r="AD52" s="40">
        <v>181700</v>
      </c>
      <c r="AE52" s="40">
        <f t="shared" si="1"/>
        <v>140700</v>
      </c>
      <c r="AF52" s="40">
        <f t="shared" si="0"/>
        <v>163212</v>
      </c>
    </row>
    <row r="53" spans="1:32" ht="15" customHeight="1" x14ac:dyDescent="0.15">
      <c r="AC53" s="40">
        <v>47</v>
      </c>
      <c r="AD53" s="40">
        <v>182900</v>
      </c>
      <c r="AE53" s="40">
        <f t="shared" si="1"/>
        <v>141600</v>
      </c>
      <c r="AF53" s="40">
        <f t="shared" si="0"/>
        <v>164256</v>
      </c>
    </row>
    <row r="54" spans="1:32" ht="15" customHeight="1" x14ac:dyDescent="0.15">
      <c r="AC54" s="40">
        <v>48</v>
      </c>
      <c r="AD54" s="40">
        <v>184100</v>
      </c>
      <c r="AE54" s="40">
        <f t="shared" si="1"/>
        <v>142500</v>
      </c>
      <c r="AF54" s="40">
        <f t="shared" si="0"/>
        <v>165300</v>
      </c>
    </row>
    <row r="55" spans="1:32" ht="15" customHeight="1" x14ac:dyDescent="0.15">
      <c r="AC55" s="40">
        <v>49</v>
      </c>
      <c r="AD55" s="40">
        <v>185200</v>
      </c>
      <c r="AE55" s="40">
        <f t="shared" si="1"/>
        <v>143400</v>
      </c>
      <c r="AF55" s="40">
        <f t="shared" si="0"/>
        <v>166344</v>
      </c>
    </row>
    <row r="56" spans="1:32" ht="15" customHeight="1" x14ac:dyDescent="0.15">
      <c r="AC56" s="40">
        <v>50</v>
      </c>
      <c r="AD56" s="40">
        <v>186400</v>
      </c>
      <c r="AE56" s="40">
        <f t="shared" si="1"/>
        <v>144300</v>
      </c>
      <c r="AF56" s="40">
        <f t="shared" si="0"/>
        <v>167388</v>
      </c>
    </row>
    <row r="57" spans="1:32" ht="15" customHeight="1" x14ac:dyDescent="0.15">
      <c r="AC57" s="40">
        <v>51</v>
      </c>
      <c r="AD57" s="40">
        <v>187600</v>
      </c>
      <c r="AE57" s="40">
        <f t="shared" si="1"/>
        <v>145200</v>
      </c>
      <c r="AF57" s="40">
        <f t="shared" si="0"/>
        <v>168432</v>
      </c>
    </row>
    <row r="58" spans="1:32" ht="15" customHeight="1" x14ac:dyDescent="0.15">
      <c r="AC58" s="40">
        <v>52</v>
      </c>
      <c r="AD58" s="40">
        <v>188800</v>
      </c>
      <c r="AE58" s="40">
        <f t="shared" si="1"/>
        <v>146200</v>
      </c>
      <c r="AF58" s="40">
        <f t="shared" si="0"/>
        <v>169592</v>
      </c>
    </row>
    <row r="59" spans="1:32" ht="15" customHeight="1" x14ac:dyDescent="0.15">
      <c r="AC59" s="40">
        <v>53</v>
      </c>
      <c r="AD59" s="40">
        <v>189900</v>
      </c>
      <c r="AE59" s="40">
        <f t="shared" si="1"/>
        <v>147000</v>
      </c>
      <c r="AF59" s="40">
        <f t="shared" si="0"/>
        <v>170520</v>
      </c>
    </row>
    <row r="60" spans="1:32" ht="15" customHeight="1" x14ac:dyDescent="0.15">
      <c r="AC60" s="40">
        <v>54</v>
      </c>
      <c r="AD60" s="40">
        <v>191100</v>
      </c>
      <c r="AE60" s="40">
        <f t="shared" si="1"/>
        <v>147900</v>
      </c>
      <c r="AF60" s="40">
        <f t="shared" si="0"/>
        <v>171564</v>
      </c>
    </row>
    <row r="61" spans="1:32" ht="15" customHeight="1" x14ac:dyDescent="0.15">
      <c r="AC61" s="40">
        <v>55</v>
      </c>
      <c r="AD61" s="40">
        <v>192300</v>
      </c>
      <c r="AE61" s="40">
        <f t="shared" si="1"/>
        <v>148900</v>
      </c>
      <c r="AF61" s="40">
        <f t="shared" si="0"/>
        <v>172724</v>
      </c>
    </row>
    <row r="62" spans="1:32" ht="15" customHeight="1" x14ac:dyDescent="0.15">
      <c r="AC62" s="40">
        <v>56</v>
      </c>
      <c r="AD62" s="40">
        <v>193400</v>
      </c>
      <c r="AE62" s="40">
        <f t="shared" si="1"/>
        <v>149700</v>
      </c>
      <c r="AF62" s="40">
        <f t="shared" si="0"/>
        <v>173652</v>
      </c>
    </row>
    <row r="63" spans="1:32" ht="15" customHeight="1" x14ac:dyDescent="0.15">
      <c r="AC63" s="40">
        <v>57</v>
      </c>
      <c r="AD63" s="40">
        <v>194600</v>
      </c>
      <c r="AE63" s="40">
        <f t="shared" si="1"/>
        <v>150700</v>
      </c>
      <c r="AF63" s="40">
        <f t="shared" si="0"/>
        <v>174812</v>
      </c>
    </row>
    <row r="64" spans="1:32" ht="15" customHeight="1" x14ac:dyDescent="0.15">
      <c r="AC64" s="40">
        <v>58</v>
      </c>
      <c r="AD64" s="40">
        <v>195800</v>
      </c>
      <c r="AE64" s="40">
        <f t="shared" si="1"/>
        <v>151600</v>
      </c>
      <c r="AF64" s="40">
        <f t="shared" si="0"/>
        <v>175856</v>
      </c>
    </row>
    <row r="65" spans="29:32" ht="15" customHeight="1" x14ac:dyDescent="0.15">
      <c r="AC65" s="40">
        <v>59</v>
      </c>
      <c r="AD65" s="40">
        <v>197000</v>
      </c>
      <c r="AE65" s="40">
        <f t="shared" si="1"/>
        <v>152500</v>
      </c>
      <c r="AF65" s="40">
        <f t="shared" si="0"/>
        <v>176900</v>
      </c>
    </row>
    <row r="66" spans="29:32" ht="15" customHeight="1" x14ac:dyDescent="0.15">
      <c r="AC66" s="40">
        <v>60</v>
      </c>
      <c r="AD66" s="40">
        <v>198200</v>
      </c>
      <c r="AE66" s="40">
        <f t="shared" si="1"/>
        <v>153400</v>
      </c>
      <c r="AF66" s="40">
        <f t="shared" si="0"/>
        <v>177944</v>
      </c>
    </row>
    <row r="67" spans="29:32" ht="15" customHeight="1" x14ac:dyDescent="0.15">
      <c r="AC67" s="40">
        <v>61</v>
      </c>
      <c r="AD67" s="40">
        <v>199300</v>
      </c>
      <c r="AE67" s="40">
        <f t="shared" si="1"/>
        <v>154300</v>
      </c>
      <c r="AF67" s="40">
        <f t="shared" si="0"/>
        <v>178988</v>
      </c>
    </row>
    <row r="68" spans="29:32" ht="15" customHeight="1" x14ac:dyDescent="0.15">
      <c r="AC68" s="40">
        <v>62</v>
      </c>
      <c r="AD68" s="40">
        <v>200500</v>
      </c>
      <c r="AE68" s="40">
        <f t="shared" si="1"/>
        <v>155200</v>
      </c>
      <c r="AF68" s="40">
        <f t="shared" si="0"/>
        <v>180032</v>
      </c>
    </row>
    <row r="69" spans="29:32" ht="15" customHeight="1" x14ac:dyDescent="0.15">
      <c r="AC69" s="40">
        <v>63</v>
      </c>
      <c r="AD69" s="40">
        <v>201700</v>
      </c>
      <c r="AE69" s="40">
        <f t="shared" si="1"/>
        <v>156200</v>
      </c>
      <c r="AF69" s="40">
        <f t="shared" si="0"/>
        <v>181192</v>
      </c>
    </row>
    <row r="70" spans="29:32" ht="15" customHeight="1" x14ac:dyDescent="0.15">
      <c r="AC70" s="40">
        <v>64</v>
      </c>
      <c r="AD70" s="40">
        <v>202800</v>
      </c>
      <c r="AE70" s="40">
        <f t="shared" si="1"/>
        <v>157000</v>
      </c>
      <c r="AF70" s="40">
        <f t="shared" si="0"/>
        <v>182120</v>
      </c>
    </row>
    <row r="71" spans="29:32" ht="15" customHeight="1" x14ac:dyDescent="0.15">
      <c r="AC71" s="40">
        <v>65</v>
      </c>
      <c r="AD71" s="40">
        <v>204000</v>
      </c>
      <c r="AE71" s="40">
        <f t="shared" si="1"/>
        <v>157900</v>
      </c>
      <c r="AF71" s="40">
        <f t="shared" si="0"/>
        <v>183164</v>
      </c>
    </row>
    <row r="72" spans="29:32" ht="15" customHeight="1" x14ac:dyDescent="0.15">
      <c r="AC72" s="40">
        <v>66</v>
      </c>
      <c r="AD72" s="40">
        <v>205200</v>
      </c>
      <c r="AE72" s="40">
        <f t="shared" ref="AE72:AE135" si="4">ROUND(AD72*$AE$6/$AD$6,-2)</f>
        <v>158900</v>
      </c>
      <c r="AF72" s="40">
        <f t="shared" ref="AF72:AF135" si="5">AE72+ROUNDDOWN(AE72*$AF$6,0)</f>
        <v>184324</v>
      </c>
    </row>
    <row r="73" spans="29:32" ht="15" customHeight="1" x14ac:dyDescent="0.15">
      <c r="AC73" s="40">
        <v>67</v>
      </c>
      <c r="AD73" s="40">
        <v>206300</v>
      </c>
      <c r="AE73" s="40">
        <f t="shared" si="4"/>
        <v>159700</v>
      </c>
      <c r="AF73" s="40">
        <f t="shared" si="5"/>
        <v>185252</v>
      </c>
    </row>
    <row r="74" spans="29:32" ht="15" customHeight="1" x14ac:dyDescent="0.15">
      <c r="AC74" s="40">
        <v>68</v>
      </c>
      <c r="AD74" s="40">
        <v>207400</v>
      </c>
      <c r="AE74" s="40">
        <f t="shared" si="4"/>
        <v>160600</v>
      </c>
      <c r="AF74" s="40">
        <f t="shared" si="5"/>
        <v>186296</v>
      </c>
    </row>
    <row r="75" spans="29:32" ht="15" customHeight="1" x14ac:dyDescent="0.15">
      <c r="AC75" s="40">
        <v>69</v>
      </c>
      <c r="AD75" s="40">
        <v>208600</v>
      </c>
      <c r="AE75" s="40">
        <f t="shared" si="4"/>
        <v>161500</v>
      </c>
      <c r="AF75" s="40">
        <f t="shared" si="5"/>
        <v>187340</v>
      </c>
    </row>
    <row r="76" spans="29:32" ht="15" customHeight="1" x14ac:dyDescent="0.15">
      <c r="AC76" s="40">
        <v>70</v>
      </c>
      <c r="AD76" s="40">
        <v>209700</v>
      </c>
      <c r="AE76" s="40">
        <f t="shared" si="4"/>
        <v>162300</v>
      </c>
      <c r="AF76" s="40">
        <f t="shared" si="5"/>
        <v>188268</v>
      </c>
    </row>
    <row r="77" spans="29:32" ht="15" customHeight="1" x14ac:dyDescent="0.15">
      <c r="AC77" s="40">
        <v>71</v>
      </c>
      <c r="AD77" s="40">
        <v>210800</v>
      </c>
      <c r="AE77" s="40">
        <f t="shared" si="4"/>
        <v>163200</v>
      </c>
      <c r="AF77" s="40">
        <f t="shared" si="5"/>
        <v>189312</v>
      </c>
    </row>
    <row r="78" spans="29:32" ht="15" customHeight="1" x14ac:dyDescent="0.15">
      <c r="AC78" s="40">
        <v>72</v>
      </c>
      <c r="AD78" s="40">
        <v>212100</v>
      </c>
      <c r="AE78" s="40">
        <f t="shared" si="4"/>
        <v>164200</v>
      </c>
      <c r="AF78" s="40">
        <f t="shared" si="5"/>
        <v>190472</v>
      </c>
    </row>
    <row r="79" spans="29:32" ht="15" customHeight="1" x14ac:dyDescent="0.15">
      <c r="AC79" s="40">
        <v>73</v>
      </c>
      <c r="AD79" s="40">
        <v>212900</v>
      </c>
      <c r="AE79" s="40">
        <f t="shared" si="4"/>
        <v>164800</v>
      </c>
      <c r="AF79" s="40">
        <f t="shared" si="5"/>
        <v>191168</v>
      </c>
    </row>
    <row r="80" spans="29:32" ht="15" customHeight="1" x14ac:dyDescent="0.15">
      <c r="AC80" s="40">
        <v>74</v>
      </c>
      <c r="AD80" s="40">
        <v>214000</v>
      </c>
      <c r="AE80" s="40">
        <f t="shared" si="4"/>
        <v>165700</v>
      </c>
      <c r="AF80" s="40">
        <f t="shared" si="5"/>
        <v>192212</v>
      </c>
    </row>
    <row r="81" spans="29:32" ht="15" customHeight="1" x14ac:dyDescent="0.15">
      <c r="AC81" s="40">
        <v>75</v>
      </c>
      <c r="AD81" s="40">
        <v>215200</v>
      </c>
      <c r="AE81" s="40">
        <f t="shared" si="4"/>
        <v>166600</v>
      </c>
      <c r="AF81" s="40">
        <f t="shared" si="5"/>
        <v>193256</v>
      </c>
    </row>
    <row r="82" spans="29:32" ht="15" customHeight="1" x14ac:dyDescent="0.15">
      <c r="AC82" s="40">
        <v>76</v>
      </c>
      <c r="AD82" s="40">
        <v>216300</v>
      </c>
      <c r="AE82" s="40">
        <f t="shared" si="4"/>
        <v>167500</v>
      </c>
      <c r="AF82" s="40">
        <f t="shared" si="5"/>
        <v>194300</v>
      </c>
    </row>
    <row r="83" spans="29:32" ht="15" customHeight="1" x14ac:dyDescent="0.15">
      <c r="AC83" s="40">
        <v>77</v>
      </c>
      <c r="AD83" s="40">
        <v>217200</v>
      </c>
      <c r="AE83" s="40">
        <f t="shared" si="4"/>
        <v>168200</v>
      </c>
      <c r="AF83" s="40">
        <f t="shared" si="5"/>
        <v>195112</v>
      </c>
    </row>
    <row r="84" spans="29:32" ht="15" customHeight="1" x14ac:dyDescent="0.15">
      <c r="AC84" s="40">
        <v>78</v>
      </c>
      <c r="AD84" s="40">
        <v>218300</v>
      </c>
      <c r="AE84" s="40">
        <f t="shared" si="4"/>
        <v>169000</v>
      </c>
      <c r="AF84" s="40">
        <f t="shared" si="5"/>
        <v>196040</v>
      </c>
    </row>
    <row r="85" spans="29:32" ht="15" customHeight="1" x14ac:dyDescent="0.15">
      <c r="AC85" s="40">
        <v>79</v>
      </c>
      <c r="AD85" s="40">
        <v>219600</v>
      </c>
      <c r="AE85" s="40">
        <f t="shared" si="4"/>
        <v>170000</v>
      </c>
      <c r="AF85" s="40">
        <f t="shared" si="5"/>
        <v>197200</v>
      </c>
    </row>
    <row r="86" spans="29:32" ht="15" customHeight="1" x14ac:dyDescent="0.15">
      <c r="AC86" s="40">
        <v>80</v>
      </c>
      <c r="AD86" s="40">
        <v>220800</v>
      </c>
      <c r="AE86" s="40">
        <f t="shared" si="4"/>
        <v>170900</v>
      </c>
      <c r="AF86" s="40">
        <f t="shared" si="5"/>
        <v>198244</v>
      </c>
    </row>
    <row r="87" spans="29:32" ht="15" customHeight="1" x14ac:dyDescent="0.15">
      <c r="AC87" s="40">
        <v>81</v>
      </c>
      <c r="AD87" s="40">
        <v>221400</v>
      </c>
      <c r="AE87" s="40">
        <f t="shared" si="4"/>
        <v>171400</v>
      </c>
      <c r="AF87" s="40">
        <f t="shared" si="5"/>
        <v>198824</v>
      </c>
    </row>
    <row r="88" spans="29:32" ht="15" customHeight="1" x14ac:dyDescent="0.15">
      <c r="AC88" s="40">
        <v>82</v>
      </c>
      <c r="AD88" s="40">
        <v>222600</v>
      </c>
      <c r="AE88" s="40">
        <f t="shared" si="4"/>
        <v>172300</v>
      </c>
      <c r="AF88" s="40">
        <f t="shared" si="5"/>
        <v>199868</v>
      </c>
    </row>
    <row r="89" spans="29:32" ht="15" customHeight="1" x14ac:dyDescent="0.15">
      <c r="AC89" s="40">
        <v>83</v>
      </c>
      <c r="AD89" s="40">
        <v>223700</v>
      </c>
      <c r="AE89" s="40">
        <f t="shared" si="4"/>
        <v>173200</v>
      </c>
      <c r="AF89" s="40">
        <f t="shared" si="5"/>
        <v>200912</v>
      </c>
    </row>
    <row r="90" spans="29:32" ht="15" customHeight="1" x14ac:dyDescent="0.15">
      <c r="AC90" s="40">
        <v>84</v>
      </c>
      <c r="AD90" s="40">
        <v>224800</v>
      </c>
      <c r="AE90" s="40">
        <f t="shared" si="4"/>
        <v>174000</v>
      </c>
      <c r="AF90" s="40">
        <f t="shared" si="5"/>
        <v>201840</v>
      </c>
    </row>
    <row r="91" spans="29:32" ht="15" customHeight="1" x14ac:dyDescent="0.15">
      <c r="AC91" s="40">
        <v>85</v>
      </c>
      <c r="AD91" s="40">
        <v>225600</v>
      </c>
      <c r="AE91" s="40">
        <f t="shared" si="4"/>
        <v>174700</v>
      </c>
      <c r="AF91" s="40">
        <f t="shared" si="5"/>
        <v>202652</v>
      </c>
    </row>
    <row r="92" spans="29:32" ht="15" customHeight="1" x14ac:dyDescent="0.15">
      <c r="AC92" s="40">
        <v>86</v>
      </c>
      <c r="AD92" s="40">
        <v>226600</v>
      </c>
      <c r="AE92" s="40">
        <f t="shared" si="4"/>
        <v>175400</v>
      </c>
      <c r="AF92" s="40">
        <f t="shared" si="5"/>
        <v>203464</v>
      </c>
    </row>
    <row r="93" spans="29:32" ht="15" customHeight="1" x14ac:dyDescent="0.15">
      <c r="AC93" s="40">
        <v>87</v>
      </c>
      <c r="AD93" s="40">
        <v>227700</v>
      </c>
      <c r="AE93" s="40">
        <f t="shared" si="4"/>
        <v>176300</v>
      </c>
      <c r="AF93" s="40">
        <f t="shared" si="5"/>
        <v>204508</v>
      </c>
    </row>
    <row r="94" spans="29:32" ht="15" customHeight="1" x14ac:dyDescent="0.15">
      <c r="AC94" s="40">
        <v>88</v>
      </c>
      <c r="AD94" s="40">
        <v>228800</v>
      </c>
      <c r="AE94" s="40">
        <f t="shared" si="4"/>
        <v>177100</v>
      </c>
      <c r="AF94" s="40">
        <f t="shared" si="5"/>
        <v>205436</v>
      </c>
    </row>
    <row r="95" spans="29:32" ht="15" customHeight="1" x14ac:dyDescent="0.15">
      <c r="AC95" s="40">
        <v>89</v>
      </c>
      <c r="AD95" s="40">
        <v>229600</v>
      </c>
      <c r="AE95" s="40">
        <f t="shared" si="4"/>
        <v>177800</v>
      </c>
      <c r="AF95" s="40">
        <f t="shared" si="5"/>
        <v>206248</v>
      </c>
    </row>
    <row r="96" spans="29:32" ht="15" customHeight="1" x14ac:dyDescent="0.15">
      <c r="AC96" s="40">
        <v>90</v>
      </c>
      <c r="AD96" s="40">
        <v>230700</v>
      </c>
      <c r="AE96" s="40">
        <f t="shared" si="4"/>
        <v>178600</v>
      </c>
      <c r="AF96" s="40">
        <f t="shared" si="5"/>
        <v>207176</v>
      </c>
    </row>
    <row r="97" spans="29:32" ht="15" customHeight="1" x14ac:dyDescent="0.15">
      <c r="AC97" s="40">
        <v>91</v>
      </c>
      <c r="AD97" s="40">
        <v>231700</v>
      </c>
      <c r="AE97" s="40">
        <f t="shared" si="4"/>
        <v>179400</v>
      </c>
      <c r="AF97" s="40">
        <f t="shared" si="5"/>
        <v>208104</v>
      </c>
    </row>
    <row r="98" spans="29:32" ht="15" customHeight="1" x14ac:dyDescent="0.15">
      <c r="AC98" s="40">
        <v>92</v>
      </c>
      <c r="AD98" s="40">
        <v>232800</v>
      </c>
      <c r="AE98" s="40">
        <f t="shared" si="4"/>
        <v>180200</v>
      </c>
      <c r="AF98" s="40">
        <f t="shared" si="5"/>
        <v>209032</v>
      </c>
    </row>
    <row r="99" spans="29:32" ht="15" customHeight="1" x14ac:dyDescent="0.15">
      <c r="AC99" s="40">
        <v>93</v>
      </c>
      <c r="AD99" s="40">
        <v>233600</v>
      </c>
      <c r="AE99" s="40">
        <f t="shared" si="4"/>
        <v>180900</v>
      </c>
      <c r="AF99" s="40">
        <f t="shared" si="5"/>
        <v>209844</v>
      </c>
    </row>
    <row r="100" spans="29:32" ht="15" customHeight="1" x14ac:dyDescent="0.15">
      <c r="AC100" s="40">
        <v>94</v>
      </c>
      <c r="AD100" s="40">
        <v>234600</v>
      </c>
      <c r="AE100" s="40">
        <f t="shared" si="4"/>
        <v>181600</v>
      </c>
      <c r="AF100" s="40">
        <f t="shared" si="5"/>
        <v>210656</v>
      </c>
    </row>
    <row r="101" spans="29:32" ht="15" customHeight="1" x14ac:dyDescent="0.15">
      <c r="AC101" s="40">
        <v>95</v>
      </c>
      <c r="AD101" s="40">
        <v>235600</v>
      </c>
      <c r="AE101" s="40">
        <f t="shared" si="4"/>
        <v>182400</v>
      </c>
      <c r="AF101" s="40">
        <f t="shared" si="5"/>
        <v>211584</v>
      </c>
    </row>
    <row r="102" spans="29:32" ht="15" customHeight="1" x14ac:dyDescent="0.15">
      <c r="AC102" s="40">
        <v>96</v>
      </c>
      <c r="AD102" s="40">
        <v>236500</v>
      </c>
      <c r="AE102" s="40">
        <f t="shared" si="4"/>
        <v>183100</v>
      </c>
      <c r="AF102" s="40">
        <f t="shared" si="5"/>
        <v>212396</v>
      </c>
    </row>
    <row r="103" spans="29:32" ht="15" customHeight="1" x14ac:dyDescent="0.15">
      <c r="AC103" s="40">
        <v>97</v>
      </c>
      <c r="AD103" s="40">
        <v>237500</v>
      </c>
      <c r="AE103" s="40">
        <f t="shared" si="4"/>
        <v>183900</v>
      </c>
      <c r="AF103" s="40">
        <f t="shared" si="5"/>
        <v>213324</v>
      </c>
    </row>
    <row r="104" spans="29:32" ht="15" customHeight="1" x14ac:dyDescent="0.15">
      <c r="AC104" s="40">
        <v>98</v>
      </c>
      <c r="AD104" s="40">
        <v>238400</v>
      </c>
      <c r="AE104" s="40">
        <f t="shared" si="4"/>
        <v>184600</v>
      </c>
      <c r="AF104" s="40">
        <f t="shared" si="5"/>
        <v>214136</v>
      </c>
    </row>
    <row r="105" spans="29:32" x14ac:dyDescent="0.15">
      <c r="AC105" s="40">
        <v>99</v>
      </c>
      <c r="AD105" s="40">
        <v>239200</v>
      </c>
      <c r="AE105" s="40">
        <f t="shared" si="4"/>
        <v>185200</v>
      </c>
      <c r="AF105" s="40">
        <f t="shared" si="5"/>
        <v>214832</v>
      </c>
    </row>
    <row r="106" spans="29:32" x14ac:dyDescent="0.15">
      <c r="AC106" s="40">
        <v>100</v>
      </c>
      <c r="AD106" s="40">
        <v>240200</v>
      </c>
      <c r="AE106" s="40">
        <f t="shared" si="4"/>
        <v>186000</v>
      </c>
      <c r="AF106" s="40">
        <f t="shared" si="5"/>
        <v>215760</v>
      </c>
    </row>
    <row r="107" spans="29:32" x14ac:dyDescent="0.15">
      <c r="AC107" s="40">
        <v>101</v>
      </c>
      <c r="AD107" s="40">
        <v>240900</v>
      </c>
      <c r="AE107" s="40">
        <f t="shared" si="4"/>
        <v>186500</v>
      </c>
      <c r="AF107" s="40">
        <f t="shared" si="5"/>
        <v>216340</v>
      </c>
    </row>
    <row r="108" spans="29:32" x14ac:dyDescent="0.15">
      <c r="AC108" s="40">
        <v>102</v>
      </c>
      <c r="AD108" s="40">
        <v>241700</v>
      </c>
      <c r="AE108" s="40">
        <f t="shared" si="4"/>
        <v>187100</v>
      </c>
      <c r="AF108" s="40">
        <f t="shared" si="5"/>
        <v>217036</v>
      </c>
    </row>
    <row r="109" spans="29:32" x14ac:dyDescent="0.15">
      <c r="AC109" s="40">
        <v>103</v>
      </c>
      <c r="AD109" s="40">
        <v>242600</v>
      </c>
      <c r="AE109" s="40">
        <f t="shared" si="4"/>
        <v>187800</v>
      </c>
      <c r="AF109" s="40">
        <f t="shared" si="5"/>
        <v>217848</v>
      </c>
    </row>
    <row r="110" spans="29:32" x14ac:dyDescent="0.15">
      <c r="AC110" s="40">
        <v>104</v>
      </c>
      <c r="AD110" s="40">
        <v>243400</v>
      </c>
      <c r="AE110" s="40">
        <f t="shared" si="4"/>
        <v>188400</v>
      </c>
      <c r="AF110" s="40">
        <f t="shared" si="5"/>
        <v>218544</v>
      </c>
    </row>
    <row r="111" spans="29:32" x14ac:dyDescent="0.15">
      <c r="AC111" s="40">
        <v>105</v>
      </c>
      <c r="AD111" s="40">
        <v>243800</v>
      </c>
      <c r="AE111" s="40">
        <f t="shared" si="4"/>
        <v>188700</v>
      </c>
      <c r="AF111" s="40">
        <f t="shared" si="5"/>
        <v>218892</v>
      </c>
    </row>
    <row r="112" spans="29:32" x14ac:dyDescent="0.15">
      <c r="AC112" s="40">
        <v>106</v>
      </c>
      <c r="AD112" s="40">
        <v>244400</v>
      </c>
      <c r="AE112" s="40">
        <f t="shared" si="4"/>
        <v>189200</v>
      </c>
      <c r="AF112" s="40">
        <f t="shared" si="5"/>
        <v>219472</v>
      </c>
    </row>
    <row r="113" spans="29:32" x14ac:dyDescent="0.15">
      <c r="AC113" s="40">
        <v>107</v>
      </c>
      <c r="AD113" s="40">
        <v>244900</v>
      </c>
      <c r="AE113" s="40">
        <f t="shared" si="4"/>
        <v>189600</v>
      </c>
      <c r="AF113" s="40">
        <f t="shared" si="5"/>
        <v>219936</v>
      </c>
    </row>
    <row r="114" spans="29:32" x14ac:dyDescent="0.15">
      <c r="AC114" s="40">
        <v>108</v>
      </c>
      <c r="AD114" s="40">
        <v>245500</v>
      </c>
      <c r="AE114" s="40">
        <f t="shared" si="4"/>
        <v>190100</v>
      </c>
      <c r="AF114" s="40">
        <f t="shared" si="5"/>
        <v>220516</v>
      </c>
    </row>
    <row r="115" spans="29:32" x14ac:dyDescent="0.15">
      <c r="AC115" s="40">
        <v>109</v>
      </c>
      <c r="AD115" s="40">
        <v>245900</v>
      </c>
      <c r="AE115" s="40">
        <f t="shared" si="4"/>
        <v>190400</v>
      </c>
      <c r="AF115" s="40">
        <f t="shared" si="5"/>
        <v>220864</v>
      </c>
    </row>
    <row r="116" spans="29:32" x14ac:dyDescent="0.15">
      <c r="AC116" s="40">
        <v>110</v>
      </c>
      <c r="AD116" s="40">
        <v>246300</v>
      </c>
      <c r="AE116" s="40">
        <f t="shared" si="4"/>
        <v>190700</v>
      </c>
      <c r="AF116" s="40">
        <f t="shared" si="5"/>
        <v>221212</v>
      </c>
    </row>
    <row r="117" spans="29:32" x14ac:dyDescent="0.15">
      <c r="AC117" s="40">
        <v>111</v>
      </c>
      <c r="AD117" s="40">
        <v>246800</v>
      </c>
      <c r="AE117" s="40">
        <f t="shared" si="4"/>
        <v>191100</v>
      </c>
      <c r="AF117" s="40">
        <f t="shared" si="5"/>
        <v>221676</v>
      </c>
    </row>
    <row r="118" spans="29:32" x14ac:dyDescent="0.15">
      <c r="AC118" s="40">
        <v>112</v>
      </c>
      <c r="AD118" s="40">
        <v>247300</v>
      </c>
      <c r="AE118" s="40">
        <f t="shared" si="4"/>
        <v>191500</v>
      </c>
      <c r="AF118" s="40">
        <f t="shared" si="5"/>
        <v>222140</v>
      </c>
    </row>
    <row r="119" spans="29:32" x14ac:dyDescent="0.15">
      <c r="AC119" s="40">
        <v>113</v>
      </c>
      <c r="AD119" s="40">
        <v>247800</v>
      </c>
      <c r="AE119" s="40">
        <f t="shared" si="4"/>
        <v>191800</v>
      </c>
      <c r="AF119" s="40">
        <f t="shared" si="5"/>
        <v>222488</v>
      </c>
    </row>
    <row r="120" spans="29:32" x14ac:dyDescent="0.15">
      <c r="AC120" s="40">
        <v>114</v>
      </c>
      <c r="AD120" s="40">
        <v>248200</v>
      </c>
      <c r="AE120" s="40">
        <f t="shared" si="4"/>
        <v>192200</v>
      </c>
      <c r="AF120" s="40">
        <f t="shared" si="5"/>
        <v>222952</v>
      </c>
    </row>
    <row r="121" spans="29:32" x14ac:dyDescent="0.15">
      <c r="AC121" s="40">
        <v>115</v>
      </c>
      <c r="AD121" s="40">
        <v>248600</v>
      </c>
      <c r="AE121" s="40">
        <f t="shared" si="4"/>
        <v>192500</v>
      </c>
      <c r="AF121" s="40">
        <f t="shared" si="5"/>
        <v>223300</v>
      </c>
    </row>
    <row r="122" spans="29:32" x14ac:dyDescent="0.15">
      <c r="AC122" s="40">
        <v>116</v>
      </c>
      <c r="AD122" s="40">
        <v>249000</v>
      </c>
      <c r="AE122" s="40">
        <f t="shared" si="4"/>
        <v>192800</v>
      </c>
      <c r="AF122" s="40">
        <f t="shared" si="5"/>
        <v>223648</v>
      </c>
    </row>
    <row r="123" spans="29:32" x14ac:dyDescent="0.15">
      <c r="AC123" s="40">
        <v>117</v>
      </c>
      <c r="AD123" s="40">
        <v>249400</v>
      </c>
      <c r="AE123" s="40">
        <f t="shared" si="4"/>
        <v>193100</v>
      </c>
      <c r="AF123" s="40">
        <f t="shared" si="5"/>
        <v>223996</v>
      </c>
    </row>
    <row r="124" spans="29:32" x14ac:dyDescent="0.15">
      <c r="AC124" s="40">
        <v>118</v>
      </c>
      <c r="AD124" s="40">
        <v>249800</v>
      </c>
      <c r="AE124" s="40">
        <f t="shared" si="4"/>
        <v>193400</v>
      </c>
      <c r="AF124" s="40">
        <f t="shared" si="5"/>
        <v>224344</v>
      </c>
    </row>
    <row r="125" spans="29:32" x14ac:dyDescent="0.15">
      <c r="AC125" s="40">
        <v>119</v>
      </c>
      <c r="AD125" s="40">
        <v>250200</v>
      </c>
      <c r="AE125" s="40">
        <f t="shared" si="4"/>
        <v>193700</v>
      </c>
      <c r="AF125" s="40">
        <f t="shared" si="5"/>
        <v>224692</v>
      </c>
    </row>
    <row r="126" spans="29:32" x14ac:dyDescent="0.15">
      <c r="AC126" s="40">
        <v>120</v>
      </c>
      <c r="AD126" s="40">
        <v>250600</v>
      </c>
      <c r="AE126" s="40">
        <f t="shared" si="4"/>
        <v>194000</v>
      </c>
      <c r="AF126" s="40">
        <f t="shared" si="5"/>
        <v>225040</v>
      </c>
    </row>
    <row r="127" spans="29:32" x14ac:dyDescent="0.15">
      <c r="AC127" s="40">
        <v>121</v>
      </c>
      <c r="AD127" s="40">
        <v>251000</v>
      </c>
      <c r="AE127" s="40">
        <f t="shared" si="4"/>
        <v>194300</v>
      </c>
      <c r="AF127" s="40">
        <f t="shared" si="5"/>
        <v>225388</v>
      </c>
    </row>
    <row r="128" spans="29:32" x14ac:dyDescent="0.15">
      <c r="AC128" s="40">
        <v>122</v>
      </c>
      <c r="AD128" s="40">
        <v>251300</v>
      </c>
      <c r="AE128" s="40">
        <f t="shared" si="4"/>
        <v>194600</v>
      </c>
      <c r="AF128" s="40">
        <f t="shared" si="5"/>
        <v>225736</v>
      </c>
    </row>
    <row r="129" spans="29:32" x14ac:dyDescent="0.15">
      <c r="AC129" s="40">
        <v>123</v>
      </c>
      <c r="AD129" s="40">
        <v>251700</v>
      </c>
      <c r="AE129" s="40">
        <f t="shared" si="4"/>
        <v>194900</v>
      </c>
      <c r="AF129" s="40">
        <f t="shared" si="5"/>
        <v>226084</v>
      </c>
    </row>
    <row r="130" spans="29:32" x14ac:dyDescent="0.15">
      <c r="AC130" s="40">
        <v>124</v>
      </c>
      <c r="AD130" s="40">
        <v>252000</v>
      </c>
      <c r="AE130" s="40">
        <f t="shared" si="4"/>
        <v>195100</v>
      </c>
      <c r="AF130" s="40">
        <f t="shared" si="5"/>
        <v>226316</v>
      </c>
    </row>
    <row r="131" spans="29:32" x14ac:dyDescent="0.15">
      <c r="AC131" s="40">
        <v>125</v>
      </c>
      <c r="AD131" s="40">
        <v>252500</v>
      </c>
      <c r="AE131" s="40">
        <f t="shared" si="4"/>
        <v>195500</v>
      </c>
      <c r="AF131" s="40">
        <f t="shared" si="5"/>
        <v>226780</v>
      </c>
    </row>
    <row r="132" spans="29:32" x14ac:dyDescent="0.15">
      <c r="AC132" s="40">
        <v>126</v>
      </c>
      <c r="AD132" s="40">
        <v>252900</v>
      </c>
      <c r="AE132" s="40">
        <f t="shared" si="4"/>
        <v>195800</v>
      </c>
      <c r="AF132" s="40">
        <f t="shared" si="5"/>
        <v>227128</v>
      </c>
    </row>
    <row r="133" spans="29:32" x14ac:dyDescent="0.15">
      <c r="AC133" s="40">
        <v>127</v>
      </c>
      <c r="AD133" s="40">
        <v>253300</v>
      </c>
      <c r="AE133" s="40">
        <f t="shared" si="4"/>
        <v>196100</v>
      </c>
      <c r="AF133" s="40">
        <f t="shared" si="5"/>
        <v>227476</v>
      </c>
    </row>
    <row r="134" spans="29:32" x14ac:dyDescent="0.15">
      <c r="AC134" s="40">
        <v>128</v>
      </c>
      <c r="AD134" s="40">
        <v>253700</v>
      </c>
      <c r="AE134" s="40">
        <f t="shared" si="4"/>
        <v>196400</v>
      </c>
      <c r="AF134" s="40">
        <f t="shared" si="5"/>
        <v>227824</v>
      </c>
    </row>
    <row r="135" spans="29:32" x14ac:dyDescent="0.15">
      <c r="AC135" s="40">
        <v>129</v>
      </c>
      <c r="AD135" s="40">
        <v>254000</v>
      </c>
      <c r="AE135" s="40">
        <f t="shared" si="4"/>
        <v>196600</v>
      </c>
      <c r="AF135" s="40">
        <f t="shared" si="5"/>
        <v>228056</v>
      </c>
    </row>
    <row r="136" spans="29:32" x14ac:dyDescent="0.15">
      <c r="AC136" s="40">
        <v>130</v>
      </c>
      <c r="AD136" s="40">
        <v>254400</v>
      </c>
      <c r="AE136" s="40">
        <f t="shared" ref="AE136:AE183" si="6">ROUND(AD136*$AE$6/$AD$6,-2)</f>
        <v>197000</v>
      </c>
      <c r="AF136" s="40">
        <f t="shared" ref="AF136:AF183" si="7">AE136+ROUNDDOWN(AE136*$AF$6,0)</f>
        <v>228520</v>
      </c>
    </row>
    <row r="137" spans="29:32" x14ac:dyDescent="0.15">
      <c r="AC137" s="40">
        <v>131</v>
      </c>
      <c r="AD137" s="40">
        <v>254800</v>
      </c>
      <c r="AE137" s="40">
        <f t="shared" si="6"/>
        <v>197300</v>
      </c>
      <c r="AF137" s="40">
        <f t="shared" si="7"/>
        <v>228868</v>
      </c>
    </row>
    <row r="138" spans="29:32" x14ac:dyDescent="0.15">
      <c r="AC138" s="40">
        <v>132</v>
      </c>
      <c r="AD138" s="40">
        <v>255200</v>
      </c>
      <c r="AE138" s="40">
        <f t="shared" si="6"/>
        <v>197600</v>
      </c>
      <c r="AF138" s="40">
        <f t="shared" si="7"/>
        <v>229216</v>
      </c>
    </row>
    <row r="139" spans="29:32" x14ac:dyDescent="0.15">
      <c r="AC139" s="40">
        <v>133</v>
      </c>
      <c r="AD139" s="40">
        <v>255500</v>
      </c>
      <c r="AE139" s="40">
        <f t="shared" si="6"/>
        <v>197800</v>
      </c>
      <c r="AF139" s="40">
        <f t="shared" si="7"/>
        <v>229448</v>
      </c>
    </row>
    <row r="140" spans="29:32" x14ac:dyDescent="0.15">
      <c r="AC140" s="40">
        <v>134</v>
      </c>
      <c r="AD140" s="40">
        <v>255800</v>
      </c>
      <c r="AE140" s="40">
        <f t="shared" si="6"/>
        <v>198000</v>
      </c>
      <c r="AF140" s="40">
        <f t="shared" si="7"/>
        <v>229680</v>
      </c>
    </row>
    <row r="141" spans="29:32" x14ac:dyDescent="0.15">
      <c r="AC141" s="40">
        <v>135</v>
      </c>
      <c r="AD141" s="40">
        <v>256200</v>
      </c>
      <c r="AE141" s="40">
        <f t="shared" si="6"/>
        <v>198300</v>
      </c>
      <c r="AF141" s="40">
        <f t="shared" si="7"/>
        <v>230028</v>
      </c>
    </row>
    <row r="142" spans="29:32" x14ac:dyDescent="0.15">
      <c r="AC142" s="40">
        <v>136</v>
      </c>
      <c r="AD142" s="40">
        <v>256600</v>
      </c>
      <c r="AE142" s="40">
        <f t="shared" si="6"/>
        <v>198700</v>
      </c>
      <c r="AF142" s="40">
        <f t="shared" si="7"/>
        <v>230492</v>
      </c>
    </row>
    <row r="143" spans="29:32" x14ac:dyDescent="0.15">
      <c r="AC143" s="40">
        <v>137</v>
      </c>
      <c r="AD143" s="40">
        <v>256900</v>
      </c>
      <c r="AE143" s="40">
        <f t="shared" si="6"/>
        <v>198900</v>
      </c>
      <c r="AF143" s="40">
        <f t="shared" si="7"/>
        <v>230724</v>
      </c>
    </row>
    <row r="144" spans="29:32" x14ac:dyDescent="0.15">
      <c r="AC144" s="40">
        <v>138</v>
      </c>
      <c r="AD144" s="40">
        <v>257200</v>
      </c>
      <c r="AE144" s="40">
        <f t="shared" si="6"/>
        <v>199100</v>
      </c>
      <c r="AF144" s="40">
        <f t="shared" si="7"/>
        <v>230956</v>
      </c>
    </row>
    <row r="145" spans="29:32" x14ac:dyDescent="0.15">
      <c r="AC145" s="40">
        <v>139</v>
      </c>
      <c r="AD145" s="40">
        <v>257600</v>
      </c>
      <c r="AE145" s="40">
        <f t="shared" si="6"/>
        <v>199400</v>
      </c>
      <c r="AF145" s="40">
        <f t="shared" si="7"/>
        <v>231304</v>
      </c>
    </row>
    <row r="146" spans="29:32" x14ac:dyDescent="0.15">
      <c r="AC146" s="40">
        <v>140</v>
      </c>
      <c r="AD146" s="40">
        <v>258000</v>
      </c>
      <c r="AE146" s="40">
        <f t="shared" si="6"/>
        <v>199700</v>
      </c>
      <c r="AF146" s="40">
        <f t="shared" si="7"/>
        <v>231652</v>
      </c>
    </row>
    <row r="147" spans="29:32" x14ac:dyDescent="0.15">
      <c r="AC147" s="40">
        <v>141</v>
      </c>
      <c r="AD147" s="40">
        <v>258300</v>
      </c>
      <c r="AE147" s="40">
        <f t="shared" si="6"/>
        <v>200000</v>
      </c>
      <c r="AF147" s="40">
        <f t="shared" si="7"/>
        <v>232000</v>
      </c>
    </row>
    <row r="148" spans="29:32" x14ac:dyDescent="0.15">
      <c r="AC148" s="40">
        <v>142</v>
      </c>
      <c r="AD148" s="40">
        <v>258700</v>
      </c>
      <c r="AE148" s="40">
        <f t="shared" si="6"/>
        <v>200300</v>
      </c>
      <c r="AF148" s="40">
        <f t="shared" si="7"/>
        <v>232348</v>
      </c>
    </row>
    <row r="149" spans="29:32" x14ac:dyDescent="0.15">
      <c r="AC149" s="40">
        <v>143</v>
      </c>
      <c r="AD149" s="40">
        <v>259100</v>
      </c>
      <c r="AE149" s="40">
        <f t="shared" si="6"/>
        <v>200600</v>
      </c>
      <c r="AF149" s="40">
        <f t="shared" si="7"/>
        <v>232696</v>
      </c>
    </row>
    <row r="150" spans="29:32" x14ac:dyDescent="0.15">
      <c r="AC150" s="40">
        <v>144</v>
      </c>
      <c r="AD150" s="40">
        <v>259500</v>
      </c>
      <c r="AE150" s="40">
        <f t="shared" si="6"/>
        <v>200900</v>
      </c>
      <c r="AF150" s="40">
        <f t="shared" si="7"/>
        <v>233044</v>
      </c>
    </row>
    <row r="151" spans="29:32" x14ac:dyDescent="0.15">
      <c r="AC151" s="40">
        <v>145</v>
      </c>
      <c r="AD151" s="40">
        <v>259700</v>
      </c>
      <c r="AE151" s="40">
        <f t="shared" si="6"/>
        <v>201100</v>
      </c>
      <c r="AF151" s="40">
        <f t="shared" si="7"/>
        <v>233276</v>
      </c>
    </row>
    <row r="152" spans="29:32" x14ac:dyDescent="0.15">
      <c r="AC152" s="40">
        <v>146</v>
      </c>
      <c r="AD152" s="40">
        <v>260100</v>
      </c>
      <c r="AE152" s="40">
        <f t="shared" si="6"/>
        <v>201400</v>
      </c>
      <c r="AF152" s="40">
        <f t="shared" si="7"/>
        <v>233624</v>
      </c>
    </row>
    <row r="153" spans="29:32" x14ac:dyDescent="0.15">
      <c r="AC153" s="40">
        <v>147</v>
      </c>
      <c r="AD153" s="40">
        <v>260500</v>
      </c>
      <c r="AE153" s="40">
        <f t="shared" si="6"/>
        <v>201700</v>
      </c>
      <c r="AF153" s="40">
        <f t="shared" si="7"/>
        <v>233972</v>
      </c>
    </row>
    <row r="154" spans="29:32" x14ac:dyDescent="0.15">
      <c r="AC154" s="40">
        <v>148</v>
      </c>
      <c r="AD154" s="40">
        <v>260900</v>
      </c>
      <c r="AE154" s="40">
        <f t="shared" si="6"/>
        <v>202000</v>
      </c>
      <c r="AF154" s="40">
        <f t="shared" si="7"/>
        <v>234320</v>
      </c>
    </row>
    <row r="155" spans="29:32" x14ac:dyDescent="0.15">
      <c r="AC155" s="40">
        <v>149</v>
      </c>
      <c r="AD155" s="40">
        <v>261100</v>
      </c>
      <c r="AE155" s="40">
        <f t="shared" si="6"/>
        <v>202100</v>
      </c>
      <c r="AF155" s="40">
        <f t="shared" si="7"/>
        <v>234436</v>
      </c>
    </row>
    <row r="156" spans="29:32" x14ac:dyDescent="0.15">
      <c r="AC156" s="40">
        <v>150</v>
      </c>
      <c r="AD156" s="40">
        <v>261500</v>
      </c>
      <c r="AE156" s="40">
        <f t="shared" si="6"/>
        <v>202500</v>
      </c>
      <c r="AF156" s="40">
        <f t="shared" si="7"/>
        <v>234900</v>
      </c>
    </row>
    <row r="157" spans="29:32" x14ac:dyDescent="0.15">
      <c r="AC157" s="40">
        <v>151</v>
      </c>
      <c r="AD157" s="40">
        <v>261900</v>
      </c>
      <c r="AE157" s="40">
        <f t="shared" si="6"/>
        <v>202800</v>
      </c>
      <c r="AF157" s="40">
        <f t="shared" si="7"/>
        <v>235248</v>
      </c>
    </row>
    <row r="158" spans="29:32" x14ac:dyDescent="0.15">
      <c r="AC158" s="40">
        <v>152</v>
      </c>
      <c r="AD158" s="40">
        <v>262300</v>
      </c>
      <c r="AE158" s="40">
        <f t="shared" si="6"/>
        <v>203100</v>
      </c>
      <c r="AF158" s="40">
        <f t="shared" si="7"/>
        <v>235596</v>
      </c>
    </row>
    <row r="159" spans="29:32" x14ac:dyDescent="0.15">
      <c r="AC159" s="40">
        <v>153</v>
      </c>
      <c r="AD159" s="40">
        <v>262500</v>
      </c>
      <c r="AE159" s="40">
        <f t="shared" si="6"/>
        <v>203200</v>
      </c>
      <c r="AF159" s="40">
        <f t="shared" si="7"/>
        <v>235712</v>
      </c>
    </row>
    <row r="160" spans="29:32" x14ac:dyDescent="0.15">
      <c r="AC160" s="40">
        <v>154</v>
      </c>
      <c r="AD160" s="40">
        <v>262900</v>
      </c>
      <c r="AE160" s="40">
        <f t="shared" si="6"/>
        <v>203500</v>
      </c>
      <c r="AF160" s="40">
        <f t="shared" si="7"/>
        <v>236060</v>
      </c>
    </row>
    <row r="161" spans="29:32" x14ac:dyDescent="0.15">
      <c r="AC161" s="40">
        <v>155</v>
      </c>
      <c r="AD161" s="40">
        <v>263300</v>
      </c>
      <c r="AE161" s="40">
        <f t="shared" si="6"/>
        <v>203800</v>
      </c>
      <c r="AF161" s="40">
        <f t="shared" si="7"/>
        <v>236408</v>
      </c>
    </row>
    <row r="162" spans="29:32" x14ac:dyDescent="0.15">
      <c r="AC162" s="40">
        <v>156</v>
      </c>
      <c r="AD162" s="40">
        <v>263700</v>
      </c>
      <c r="AE162" s="40">
        <f t="shared" si="6"/>
        <v>204200</v>
      </c>
      <c r="AF162" s="40">
        <f t="shared" si="7"/>
        <v>236872</v>
      </c>
    </row>
    <row r="163" spans="29:32" x14ac:dyDescent="0.15">
      <c r="AC163" s="40">
        <v>157</v>
      </c>
      <c r="AD163" s="40">
        <v>263900</v>
      </c>
      <c r="AE163" s="40">
        <f t="shared" si="6"/>
        <v>204300</v>
      </c>
      <c r="AF163" s="40">
        <f t="shared" si="7"/>
        <v>236988</v>
      </c>
    </row>
    <row r="164" spans="29:32" x14ac:dyDescent="0.15">
      <c r="AC164" s="40">
        <v>158</v>
      </c>
      <c r="AD164" s="40">
        <v>264300</v>
      </c>
      <c r="AE164" s="40">
        <f t="shared" si="6"/>
        <v>204600</v>
      </c>
      <c r="AF164" s="40">
        <f t="shared" si="7"/>
        <v>237336</v>
      </c>
    </row>
    <row r="165" spans="29:32" x14ac:dyDescent="0.15">
      <c r="AC165" s="40">
        <v>159</v>
      </c>
      <c r="AD165" s="40">
        <v>264700</v>
      </c>
      <c r="AE165" s="40">
        <f t="shared" si="6"/>
        <v>204900</v>
      </c>
      <c r="AF165" s="40">
        <f t="shared" si="7"/>
        <v>237684</v>
      </c>
    </row>
    <row r="166" spans="29:32" x14ac:dyDescent="0.15">
      <c r="AC166" s="40">
        <v>160</v>
      </c>
      <c r="AD166" s="40">
        <v>265100</v>
      </c>
      <c r="AE166" s="40">
        <f t="shared" si="6"/>
        <v>205200</v>
      </c>
      <c r="AF166" s="40">
        <f t="shared" si="7"/>
        <v>238032</v>
      </c>
    </row>
    <row r="167" spans="29:32" x14ac:dyDescent="0.15">
      <c r="AC167" s="40">
        <v>161</v>
      </c>
      <c r="AD167" s="40">
        <v>265300</v>
      </c>
      <c r="AE167" s="40">
        <f t="shared" si="6"/>
        <v>205400</v>
      </c>
      <c r="AF167" s="40">
        <f t="shared" si="7"/>
        <v>238264</v>
      </c>
    </row>
    <row r="168" spans="29:32" x14ac:dyDescent="0.15">
      <c r="AC168" s="40">
        <v>162</v>
      </c>
      <c r="AD168" s="40">
        <v>265700</v>
      </c>
      <c r="AE168" s="40">
        <f t="shared" si="6"/>
        <v>205700</v>
      </c>
      <c r="AF168" s="40">
        <f t="shared" si="7"/>
        <v>238612</v>
      </c>
    </row>
    <row r="169" spans="29:32" x14ac:dyDescent="0.15">
      <c r="AC169" s="40">
        <v>163</v>
      </c>
      <c r="AD169" s="40">
        <v>266100</v>
      </c>
      <c r="AE169" s="40">
        <f t="shared" si="6"/>
        <v>206000</v>
      </c>
      <c r="AF169" s="40">
        <f t="shared" si="7"/>
        <v>238960</v>
      </c>
    </row>
    <row r="170" spans="29:32" x14ac:dyDescent="0.15">
      <c r="AC170" s="40">
        <v>164</v>
      </c>
      <c r="AD170" s="40">
        <v>266500</v>
      </c>
      <c r="AE170" s="40">
        <f t="shared" si="6"/>
        <v>206300</v>
      </c>
      <c r="AF170" s="40">
        <f t="shared" si="7"/>
        <v>239308</v>
      </c>
    </row>
    <row r="171" spans="29:32" x14ac:dyDescent="0.15">
      <c r="AC171" s="40">
        <v>165</v>
      </c>
      <c r="AD171" s="40">
        <v>266700</v>
      </c>
      <c r="AE171" s="40">
        <f t="shared" si="6"/>
        <v>206500</v>
      </c>
      <c r="AF171" s="40">
        <f t="shared" si="7"/>
        <v>239540</v>
      </c>
    </row>
    <row r="172" spans="29:32" x14ac:dyDescent="0.15">
      <c r="AC172" s="40">
        <v>166</v>
      </c>
      <c r="AD172" s="40">
        <v>267100</v>
      </c>
      <c r="AE172" s="40">
        <f t="shared" si="6"/>
        <v>206800</v>
      </c>
      <c r="AF172" s="40">
        <f t="shared" si="7"/>
        <v>239888</v>
      </c>
    </row>
    <row r="173" spans="29:32" x14ac:dyDescent="0.15">
      <c r="AC173" s="40">
        <v>167</v>
      </c>
      <c r="AD173" s="40">
        <v>267500</v>
      </c>
      <c r="AE173" s="40">
        <f t="shared" si="6"/>
        <v>207100</v>
      </c>
      <c r="AF173" s="40">
        <f t="shared" si="7"/>
        <v>240236</v>
      </c>
    </row>
    <row r="174" spans="29:32" x14ac:dyDescent="0.15">
      <c r="AC174" s="40">
        <v>168</v>
      </c>
      <c r="AD174" s="40">
        <v>267900</v>
      </c>
      <c r="AE174" s="40">
        <f t="shared" si="6"/>
        <v>207400</v>
      </c>
      <c r="AF174" s="40">
        <f t="shared" si="7"/>
        <v>240584</v>
      </c>
    </row>
    <row r="175" spans="29:32" x14ac:dyDescent="0.15">
      <c r="AC175" s="40">
        <v>169</v>
      </c>
      <c r="AD175" s="40">
        <v>268100</v>
      </c>
      <c r="AE175" s="40">
        <f t="shared" si="6"/>
        <v>207600</v>
      </c>
      <c r="AF175" s="40">
        <f t="shared" si="7"/>
        <v>240816</v>
      </c>
    </row>
    <row r="176" spans="29:32" x14ac:dyDescent="0.15">
      <c r="AC176" s="40">
        <v>170</v>
      </c>
      <c r="AD176" s="40">
        <v>268500</v>
      </c>
      <c r="AE176" s="40">
        <f t="shared" si="6"/>
        <v>207900</v>
      </c>
      <c r="AF176" s="40">
        <f t="shared" si="7"/>
        <v>241164</v>
      </c>
    </row>
    <row r="177" spans="29:32" x14ac:dyDescent="0.15">
      <c r="AC177" s="40">
        <v>171</v>
      </c>
      <c r="AD177" s="40">
        <v>268900</v>
      </c>
      <c r="AE177" s="40">
        <f t="shared" si="6"/>
        <v>208200</v>
      </c>
      <c r="AF177" s="40">
        <f t="shared" si="7"/>
        <v>241512</v>
      </c>
    </row>
    <row r="178" spans="29:32" x14ac:dyDescent="0.15">
      <c r="AC178" s="40">
        <v>172</v>
      </c>
      <c r="AD178" s="40">
        <v>269300</v>
      </c>
      <c r="AE178" s="40">
        <f t="shared" si="6"/>
        <v>208500</v>
      </c>
      <c r="AF178" s="40">
        <f t="shared" si="7"/>
        <v>241860</v>
      </c>
    </row>
    <row r="179" spans="29:32" x14ac:dyDescent="0.15">
      <c r="AC179" s="40">
        <v>173</v>
      </c>
      <c r="AD179" s="40">
        <v>269500</v>
      </c>
      <c r="AE179" s="40">
        <f t="shared" si="6"/>
        <v>208600</v>
      </c>
      <c r="AF179" s="40">
        <f t="shared" si="7"/>
        <v>241976</v>
      </c>
    </row>
    <row r="180" spans="29:32" x14ac:dyDescent="0.15">
      <c r="AC180" s="40">
        <v>174</v>
      </c>
      <c r="AD180" s="40">
        <v>269900</v>
      </c>
      <c r="AE180" s="40">
        <f t="shared" si="6"/>
        <v>209000</v>
      </c>
      <c r="AF180" s="40">
        <f t="shared" si="7"/>
        <v>242440</v>
      </c>
    </row>
    <row r="181" spans="29:32" x14ac:dyDescent="0.15">
      <c r="AC181" s="40">
        <v>175</v>
      </c>
      <c r="AD181" s="40">
        <v>270300</v>
      </c>
      <c r="AE181" s="40">
        <f t="shared" si="6"/>
        <v>209300</v>
      </c>
      <c r="AF181" s="40">
        <f t="shared" si="7"/>
        <v>242788</v>
      </c>
    </row>
    <row r="182" spans="29:32" x14ac:dyDescent="0.15">
      <c r="AC182" s="40">
        <v>176</v>
      </c>
      <c r="AD182" s="40">
        <v>270700</v>
      </c>
      <c r="AE182" s="40">
        <f t="shared" si="6"/>
        <v>209600</v>
      </c>
      <c r="AF182" s="40">
        <f t="shared" si="7"/>
        <v>243136</v>
      </c>
    </row>
    <row r="183" spans="29:32" x14ac:dyDescent="0.15">
      <c r="AC183" s="40">
        <v>177</v>
      </c>
      <c r="AD183" s="40">
        <v>270900</v>
      </c>
      <c r="AE183" s="40">
        <f t="shared" si="6"/>
        <v>209700</v>
      </c>
      <c r="AF183" s="40">
        <f t="shared" si="7"/>
        <v>243252</v>
      </c>
    </row>
  </sheetData>
  <sheetProtection algorithmName="SHA-512" hashValue="E6GfZ3rU3IEfJNjQyZjOpy1EJgj16Ko30zdZjMNS8L0ipqtyJZQ97UOWvhWEciu7in8MTl9zvaUWX8YwBdUyeg==" saltValue="hUmhuqoJb5UjfNK5wwhUFw==" spinCount="100000" sheet="1" formatCells="0" formatColumns="0" formatRows="0" insertColumns="0" insertRows="0" insertHyperlinks="0" deleteColumns="0" deleteRows="0" sort="0" autoFilter="0" pivotTables="0"/>
  <mergeCells count="100">
    <mergeCell ref="AC4:AC6"/>
    <mergeCell ref="AD4:AF4"/>
    <mergeCell ref="L1:R1"/>
    <mergeCell ref="A3:S3"/>
    <mergeCell ref="B6:C7"/>
    <mergeCell ref="D6:G7"/>
    <mergeCell ref="I6:J7"/>
    <mergeCell ref="K6:N7"/>
    <mergeCell ref="O6:R7"/>
    <mergeCell ref="B8:C8"/>
    <mergeCell ref="I8:J8"/>
    <mergeCell ref="K8:N8"/>
    <mergeCell ref="O8:R8"/>
    <mergeCell ref="B9:C9"/>
    <mergeCell ref="I9:J9"/>
    <mergeCell ref="K9:N9"/>
    <mergeCell ref="O9:R9"/>
    <mergeCell ref="B25:G25"/>
    <mergeCell ref="L25:N25"/>
    <mergeCell ref="O25:P25"/>
    <mergeCell ref="Q25:R25"/>
    <mergeCell ref="J10:R12"/>
    <mergeCell ref="B15:R15"/>
    <mergeCell ref="B16:R16"/>
    <mergeCell ref="B17:R17"/>
    <mergeCell ref="B18:R18"/>
    <mergeCell ref="B20:R20"/>
    <mergeCell ref="B23:G24"/>
    <mergeCell ref="H23:K24"/>
    <mergeCell ref="L23:N24"/>
    <mergeCell ref="O23:P24"/>
    <mergeCell ref="Q23:R24"/>
    <mergeCell ref="B19:R19"/>
    <mergeCell ref="B26:G26"/>
    <mergeCell ref="L26:N26"/>
    <mergeCell ref="O26:P26"/>
    <mergeCell ref="Q26:R26"/>
    <mergeCell ref="B27:G27"/>
    <mergeCell ref="L27:N27"/>
    <mergeCell ref="O27:P27"/>
    <mergeCell ref="Q27:R27"/>
    <mergeCell ref="B28:G28"/>
    <mergeCell ref="L28:N28"/>
    <mergeCell ref="O28:P28"/>
    <mergeCell ref="Q28:R28"/>
    <mergeCell ref="B29:G29"/>
    <mergeCell ref="L29:N29"/>
    <mergeCell ref="O29:P29"/>
    <mergeCell ref="Q29:R29"/>
    <mergeCell ref="B30:G30"/>
    <mergeCell ref="L30:N30"/>
    <mergeCell ref="O30:P30"/>
    <mergeCell ref="Q30:R30"/>
    <mergeCell ref="B31:G31"/>
    <mergeCell ref="L31:N31"/>
    <mergeCell ref="O31:P31"/>
    <mergeCell ref="Q31:R31"/>
    <mergeCell ref="B32:G32"/>
    <mergeCell ref="L32:N32"/>
    <mergeCell ref="O32:P32"/>
    <mergeCell ref="Q32:R32"/>
    <mergeCell ref="B33:G33"/>
    <mergeCell ref="L33:N33"/>
    <mergeCell ref="O33:P33"/>
    <mergeCell ref="Q33:R33"/>
    <mergeCell ref="B34:G34"/>
    <mergeCell ref="L34:N34"/>
    <mergeCell ref="O34:P34"/>
    <mergeCell ref="Q34:R34"/>
    <mergeCell ref="B35:G35"/>
    <mergeCell ref="L35:N35"/>
    <mergeCell ref="O35:P35"/>
    <mergeCell ref="Q35:R35"/>
    <mergeCell ref="B36:G36"/>
    <mergeCell ref="L36:N36"/>
    <mergeCell ref="O36:P36"/>
    <mergeCell ref="Q36:R36"/>
    <mergeCell ref="E38:G39"/>
    <mergeCell ref="H38:I39"/>
    <mergeCell ref="J38:J39"/>
    <mergeCell ref="K38:K39"/>
    <mergeCell ref="L38:N39"/>
    <mergeCell ref="O38:P39"/>
    <mergeCell ref="A52:R52"/>
    <mergeCell ref="J43:M43"/>
    <mergeCell ref="J45:R46"/>
    <mergeCell ref="N43:Q43"/>
    <mergeCell ref="B44:C44"/>
    <mergeCell ref="F44:G44"/>
    <mergeCell ref="K48:N49"/>
    <mergeCell ref="O48:R49"/>
    <mergeCell ref="B43:D43"/>
    <mergeCell ref="E43:E44"/>
    <mergeCell ref="F43:H43"/>
    <mergeCell ref="T11:V11"/>
    <mergeCell ref="T12:U12"/>
    <mergeCell ref="T13:U13"/>
    <mergeCell ref="K50:N50"/>
    <mergeCell ref="O50:R50"/>
    <mergeCell ref="Q38:Q39"/>
  </mergeCells>
  <phoneticPr fontId="1"/>
  <dataValidations count="2">
    <dataValidation type="list" allowBlank="1" showInputMessage="1" showErrorMessage="1" sqref="D6:G7">
      <formula1>$T$5:$T$7</formula1>
    </dataValidation>
    <dataValidation type="list" allowBlank="1" showInputMessage="1" showErrorMessage="1" sqref="L25:N36">
      <formula1>$X$5:$X$8</formula1>
    </dataValidation>
  </dataValidations>
  <pageMargins left="0.59055118110236227" right="0.19685039370078741" top="0.78740157480314965" bottom="0.19685039370078741"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(記入例)行政職</vt:lpstr>
      <vt:lpstr>行政職給料表</vt:lpstr>
      <vt:lpstr>保育士給料表</vt:lpstr>
      <vt:lpstr>技能労務職給料表</vt:lpstr>
      <vt:lpstr>'(記入例)行政職'!Print_Area</vt:lpstr>
      <vt:lpstr>技能労務職給料表!Print_Area</vt:lpstr>
      <vt:lpstr>行政職給料表!Print_Area</vt:lpstr>
      <vt:lpstr>保育士給料表!Print_Area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大阪市</dc:creator>
  <cp:lastModifiedBy>中園</cp:lastModifiedBy>
  <cp:lastPrinted>2019-11-08T01:34:35Z</cp:lastPrinted>
  <dcterms:created xsi:type="dcterms:W3CDTF">2015-03-06T07:41:55Z</dcterms:created>
  <dcterms:modified xsi:type="dcterms:W3CDTF">2019-11-19T11:48:35Z</dcterms:modified>
</cp:coreProperties>
</file>